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A:\A_PROJEKTY\2020\Stavba 25 metrového bazénu MPS Lužánky\"/>
    </mc:Choice>
  </mc:AlternateContent>
  <bookViews>
    <workbookView xWindow="0" yWindow="0" windowWidth="28800" windowHeight="11235"/>
  </bookViews>
  <sheets>
    <sheet name="Rekapitulace stavby" sheetId="1" r:id="rId1"/>
    <sheet name="IO200.VRN - Vedlejší rozp..." sheetId="2" r:id="rId2"/>
    <sheet name="IO200.2 - Komunikace a zp..." sheetId="3" r:id="rId3"/>
    <sheet name="Seznam figur" sheetId="4" r:id="rId4"/>
  </sheets>
  <definedNames>
    <definedName name="_xlnm._FilterDatabase" localSheetId="2" hidden="1">'IO200.2 - Komunikace a zp...'!$C$127:$K$627</definedName>
    <definedName name="_xlnm._FilterDatabase" localSheetId="1" hidden="1">'IO200.VRN - Vedlejší rozp...'!$C$122:$K$173</definedName>
    <definedName name="_xlnm.Print_Titles" localSheetId="2">'IO200.2 - Komunikace a zp...'!$127:$127</definedName>
    <definedName name="_xlnm.Print_Titles" localSheetId="1">'IO200.VRN - Vedlejší rozp...'!$122:$122</definedName>
    <definedName name="_xlnm.Print_Titles" localSheetId="0">'Rekapitulace stavby'!$92:$92</definedName>
    <definedName name="_xlnm.Print_Titles" localSheetId="3">'Seznam figur'!$9:$9</definedName>
    <definedName name="_xlnm.Print_Area" localSheetId="2">'IO200.2 - Komunikace a zp...'!$C$4:$J$76,'IO200.2 - Komunikace a zp...'!$C$82:$J$109,'IO200.2 - Komunikace a zp...'!$C$115:$K$627</definedName>
    <definedName name="_xlnm.Print_Area" localSheetId="1">'IO200.VRN - Vedlejší rozp...'!$C$4:$J$76,'IO200.VRN - Vedlejší rozp...'!$C$82:$J$104,'IO200.VRN - Vedlejší rozp...'!$C$110:$K$173</definedName>
    <definedName name="_xlnm.Print_Area" localSheetId="0">'Rekapitulace stavby'!$D$4:$AO$76,'Rekapitulace stavby'!$C$82:$AQ$97</definedName>
    <definedName name="_xlnm.Print_Area" localSheetId="3">'Seznam figur'!$C$4:$G$329</definedName>
  </definedNames>
  <calcPr calcId="152511"/>
</workbook>
</file>

<file path=xl/calcChain.xml><?xml version="1.0" encoding="utf-8"?>
<calcChain xmlns="http://schemas.openxmlformats.org/spreadsheetml/2006/main">
  <c r="D7" i="4" l="1"/>
  <c r="J37" i="3"/>
  <c r="J36" i="3"/>
  <c r="AY96" i="1"/>
  <c r="J35" i="3"/>
  <c r="AX96" i="1" s="1"/>
  <c r="BI625" i="3"/>
  <c r="BH625" i="3"/>
  <c r="BG625" i="3"/>
  <c r="BF625" i="3"/>
  <c r="T625" i="3"/>
  <c r="T624" i="3"/>
  <c r="R625" i="3"/>
  <c r="R624" i="3" s="1"/>
  <c r="P625" i="3"/>
  <c r="P624" i="3"/>
  <c r="BI621" i="3"/>
  <c r="BH621" i="3"/>
  <c r="BG621" i="3"/>
  <c r="BF621" i="3"/>
  <c r="T621" i="3"/>
  <c r="R621" i="3"/>
  <c r="P621" i="3"/>
  <c r="BI618" i="3"/>
  <c r="BH618" i="3"/>
  <c r="BG618" i="3"/>
  <c r="BF618" i="3"/>
  <c r="T618" i="3"/>
  <c r="R618" i="3"/>
  <c r="P618" i="3"/>
  <c r="BI615" i="3"/>
  <c r="BH615" i="3"/>
  <c r="BG615" i="3"/>
  <c r="BF615" i="3"/>
  <c r="T615" i="3"/>
  <c r="R615" i="3"/>
  <c r="P615" i="3"/>
  <c r="BI612" i="3"/>
  <c r="BH612" i="3"/>
  <c r="BG612" i="3"/>
  <c r="BF612" i="3"/>
  <c r="T612" i="3"/>
  <c r="R612" i="3"/>
  <c r="P612" i="3"/>
  <c r="BI609" i="3"/>
  <c r="BH609" i="3"/>
  <c r="BG609" i="3"/>
  <c r="BF609" i="3"/>
  <c r="T609" i="3"/>
  <c r="R609" i="3"/>
  <c r="P609" i="3"/>
  <c r="BI606" i="3"/>
  <c r="BH606" i="3"/>
  <c r="BG606" i="3"/>
  <c r="BF606" i="3"/>
  <c r="T606" i="3"/>
  <c r="R606" i="3"/>
  <c r="P606" i="3"/>
  <c r="BI603" i="3"/>
  <c r="BH603" i="3"/>
  <c r="BG603" i="3"/>
  <c r="BF603" i="3"/>
  <c r="T603" i="3"/>
  <c r="R603" i="3"/>
  <c r="P603" i="3"/>
  <c r="BI600" i="3"/>
  <c r="BH600" i="3"/>
  <c r="BG600" i="3"/>
  <c r="BF600" i="3"/>
  <c r="T600" i="3"/>
  <c r="R600" i="3"/>
  <c r="P600" i="3"/>
  <c r="BI597" i="3"/>
  <c r="BH597" i="3"/>
  <c r="BG597" i="3"/>
  <c r="BF597" i="3"/>
  <c r="T597" i="3"/>
  <c r="R597" i="3"/>
  <c r="P597" i="3"/>
  <c r="BI591" i="3"/>
  <c r="BH591" i="3"/>
  <c r="BG591" i="3"/>
  <c r="BF591" i="3"/>
  <c r="T591" i="3"/>
  <c r="R591" i="3"/>
  <c r="P591" i="3"/>
  <c r="BI587" i="3"/>
  <c r="BH587" i="3"/>
  <c r="BG587" i="3"/>
  <c r="BF587" i="3"/>
  <c r="T587" i="3"/>
  <c r="R587" i="3"/>
  <c r="P587" i="3"/>
  <c r="BI584" i="3"/>
  <c r="BH584" i="3"/>
  <c r="BG584" i="3"/>
  <c r="BF584" i="3"/>
  <c r="T584" i="3"/>
  <c r="R584" i="3"/>
  <c r="P584" i="3"/>
  <c r="BI580" i="3"/>
  <c r="BH580" i="3"/>
  <c r="BG580" i="3"/>
  <c r="BF580" i="3"/>
  <c r="T580" i="3"/>
  <c r="R580" i="3"/>
  <c r="P580" i="3"/>
  <c r="BI578" i="3"/>
  <c r="BH578" i="3"/>
  <c r="BG578" i="3"/>
  <c r="BF578" i="3"/>
  <c r="T578" i="3"/>
  <c r="R578" i="3"/>
  <c r="P578" i="3"/>
  <c r="BI575" i="3"/>
  <c r="BH575" i="3"/>
  <c r="BG575" i="3"/>
  <c r="BF575" i="3"/>
  <c r="T575" i="3"/>
  <c r="R575" i="3"/>
  <c r="P575" i="3"/>
  <c r="BI573" i="3"/>
  <c r="BH573" i="3"/>
  <c r="BG573" i="3"/>
  <c r="BF573" i="3"/>
  <c r="T573" i="3"/>
  <c r="R573" i="3"/>
  <c r="P573" i="3"/>
  <c r="BI569" i="3"/>
  <c r="BH569" i="3"/>
  <c r="BG569" i="3"/>
  <c r="BF569" i="3"/>
  <c r="T569" i="3"/>
  <c r="R569" i="3"/>
  <c r="P569" i="3"/>
  <c r="BI565" i="3"/>
  <c r="BH565" i="3"/>
  <c r="BG565" i="3"/>
  <c r="BF565" i="3"/>
  <c r="T565" i="3"/>
  <c r="R565" i="3"/>
  <c r="P565" i="3"/>
  <c r="BI563" i="3"/>
  <c r="BH563" i="3"/>
  <c r="BG563" i="3"/>
  <c r="BF563" i="3"/>
  <c r="T563" i="3"/>
  <c r="R563" i="3"/>
  <c r="P563" i="3"/>
  <c r="BI559" i="3"/>
  <c r="BH559" i="3"/>
  <c r="BG559" i="3"/>
  <c r="BF559" i="3"/>
  <c r="T559" i="3"/>
  <c r="R559" i="3"/>
  <c r="P559" i="3"/>
  <c r="BI556" i="3"/>
  <c r="BH556" i="3"/>
  <c r="BG556" i="3"/>
  <c r="BF556" i="3"/>
  <c r="T556" i="3"/>
  <c r="R556" i="3"/>
  <c r="P556" i="3"/>
  <c r="BI553" i="3"/>
  <c r="BH553" i="3"/>
  <c r="BG553" i="3"/>
  <c r="BF553" i="3"/>
  <c r="T553" i="3"/>
  <c r="R553" i="3"/>
  <c r="P553" i="3"/>
  <c r="BI548" i="3"/>
  <c r="BH548" i="3"/>
  <c r="BG548" i="3"/>
  <c r="BF548" i="3"/>
  <c r="T548" i="3"/>
  <c r="R548" i="3"/>
  <c r="P548" i="3"/>
  <c r="BI540" i="3"/>
  <c r="BH540" i="3"/>
  <c r="BG540" i="3"/>
  <c r="BF540" i="3"/>
  <c r="T540" i="3"/>
  <c r="R540" i="3"/>
  <c r="P540" i="3"/>
  <c r="BI537" i="3"/>
  <c r="BH537" i="3"/>
  <c r="BG537" i="3"/>
  <c r="BF537" i="3"/>
  <c r="T537" i="3"/>
  <c r="R537" i="3"/>
  <c r="P537" i="3"/>
  <c r="BI534" i="3"/>
  <c r="BH534" i="3"/>
  <c r="BG534" i="3"/>
  <c r="BF534" i="3"/>
  <c r="T534" i="3"/>
  <c r="R534" i="3"/>
  <c r="P534" i="3"/>
  <c r="BI531" i="3"/>
  <c r="BH531" i="3"/>
  <c r="BG531" i="3"/>
  <c r="BF531" i="3"/>
  <c r="T531" i="3"/>
  <c r="R531" i="3"/>
  <c r="P531" i="3"/>
  <c r="BI528" i="3"/>
  <c r="BH528" i="3"/>
  <c r="BG528" i="3"/>
  <c r="BF528" i="3"/>
  <c r="T528" i="3"/>
  <c r="R528" i="3"/>
  <c r="P528" i="3"/>
  <c r="BI525" i="3"/>
  <c r="BH525" i="3"/>
  <c r="BG525" i="3"/>
  <c r="BF525" i="3"/>
  <c r="T525" i="3"/>
  <c r="R525" i="3"/>
  <c r="P525" i="3"/>
  <c r="BI522" i="3"/>
  <c r="BH522" i="3"/>
  <c r="BG522" i="3"/>
  <c r="BF522" i="3"/>
  <c r="T522" i="3"/>
  <c r="R522" i="3"/>
  <c r="P522" i="3"/>
  <c r="BI519" i="3"/>
  <c r="BH519" i="3"/>
  <c r="BG519" i="3"/>
  <c r="BF519" i="3"/>
  <c r="T519" i="3"/>
  <c r="R519" i="3"/>
  <c r="P519" i="3"/>
  <c r="BI516" i="3"/>
  <c r="BH516" i="3"/>
  <c r="BG516" i="3"/>
  <c r="BF516" i="3"/>
  <c r="T516" i="3"/>
  <c r="R516" i="3"/>
  <c r="P516" i="3"/>
  <c r="BI513" i="3"/>
  <c r="BH513" i="3"/>
  <c r="BG513" i="3"/>
  <c r="BF513" i="3"/>
  <c r="T513" i="3"/>
  <c r="R513" i="3"/>
  <c r="P513" i="3"/>
  <c r="BI510" i="3"/>
  <c r="BH510" i="3"/>
  <c r="BG510" i="3"/>
  <c r="BF510" i="3"/>
  <c r="T510" i="3"/>
  <c r="R510" i="3"/>
  <c r="P510" i="3"/>
  <c r="BI509" i="3"/>
  <c r="BH509" i="3"/>
  <c r="BG509" i="3"/>
  <c r="BF509" i="3"/>
  <c r="T509" i="3"/>
  <c r="R509" i="3"/>
  <c r="P509" i="3"/>
  <c r="BI501" i="3"/>
  <c r="BH501" i="3"/>
  <c r="BG501" i="3"/>
  <c r="BF501" i="3"/>
  <c r="T501" i="3"/>
  <c r="R501" i="3"/>
  <c r="P501" i="3"/>
  <c r="BI494" i="3"/>
  <c r="BH494" i="3"/>
  <c r="BG494" i="3"/>
  <c r="BF494" i="3"/>
  <c r="T494" i="3"/>
  <c r="R494" i="3"/>
  <c r="P494" i="3"/>
  <c r="BI487" i="3"/>
  <c r="BH487" i="3"/>
  <c r="BG487" i="3"/>
  <c r="BF487" i="3"/>
  <c r="T487" i="3"/>
  <c r="R487" i="3"/>
  <c r="P487" i="3"/>
  <c r="BI483" i="3"/>
  <c r="BH483" i="3"/>
  <c r="BG483" i="3"/>
  <c r="BF483" i="3"/>
  <c r="T483" i="3"/>
  <c r="R483" i="3"/>
  <c r="P483" i="3"/>
  <c r="BI479" i="3"/>
  <c r="BH479" i="3"/>
  <c r="BG479" i="3"/>
  <c r="BF479" i="3"/>
  <c r="T479" i="3"/>
  <c r="R479" i="3"/>
  <c r="P479" i="3"/>
  <c r="BI475" i="3"/>
  <c r="BH475" i="3"/>
  <c r="BG475" i="3"/>
  <c r="BF475" i="3"/>
  <c r="T475" i="3"/>
  <c r="R475" i="3"/>
  <c r="P475" i="3"/>
  <c r="BI472" i="3"/>
  <c r="BH472" i="3"/>
  <c r="BG472" i="3"/>
  <c r="BF472" i="3"/>
  <c r="T472" i="3"/>
  <c r="R472" i="3"/>
  <c r="P472" i="3"/>
  <c r="BI467" i="3"/>
  <c r="BH467" i="3"/>
  <c r="BG467" i="3"/>
  <c r="BF467" i="3"/>
  <c r="T467" i="3"/>
  <c r="R467" i="3"/>
  <c r="P467" i="3"/>
  <c r="BI465" i="3"/>
  <c r="BH465" i="3"/>
  <c r="BG465" i="3"/>
  <c r="BF465" i="3"/>
  <c r="T465" i="3"/>
  <c r="R465" i="3"/>
  <c r="P465" i="3"/>
  <c r="BI460" i="3"/>
  <c r="BH460" i="3"/>
  <c r="BG460" i="3"/>
  <c r="BF460" i="3"/>
  <c r="T460" i="3"/>
  <c r="R460" i="3"/>
  <c r="P460" i="3"/>
  <c r="BI457" i="3"/>
  <c r="BH457" i="3"/>
  <c r="BG457" i="3"/>
  <c r="BF457" i="3"/>
  <c r="T457" i="3"/>
  <c r="R457" i="3"/>
  <c r="P457" i="3"/>
  <c r="BI452" i="3"/>
  <c r="BH452" i="3"/>
  <c r="BG452" i="3"/>
  <c r="BF452" i="3"/>
  <c r="T452" i="3"/>
  <c r="R452" i="3"/>
  <c r="P452" i="3"/>
  <c r="BI450" i="3"/>
  <c r="BH450" i="3"/>
  <c r="BG450" i="3"/>
  <c r="BF450" i="3"/>
  <c r="T450" i="3"/>
  <c r="R450" i="3"/>
  <c r="P450" i="3"/>
  <c r="BI447" i="3"/>
  <c r="BH447" i="3"/>
  <c r="BG447" i="3"/>
  <c r="BF447" i="3"/>
  <c r="T447" i="3"/>
  <c r="R447" i="3"/>
  <c r="P447" i="3"/>
  <c r="BI445" i="3"/>
  <c r="BH445" i="3"/>
  <c r="BG445" i="3"/>
  <c r="BF445" i="3"/>
  <c r="T445" i="3"/>
  <c r="R445" i="3"/>
  <c r="P445" i="3"/>
  <c r="BI443" i="3"/>
  <c r="BH443" i="3"/>
  <c r="BG443" i="3"/>
  <c r="BF443" i="3"/>
  <c r="T443" i="3"/>
  <c r="R443" i="3"/>
  <c r="P443" i="3"/>
  <c r="BI439" i="3"/>
  <c r="BH439" i="3"/>
  <c r="BG439" i="3"/>
  <c r="BF439" i="3"/>
  <c r="T439" i="3"/>
  <c r="R439" i="3"/>
  <c r="P439" i="3"/>
  <c r="BI436" i="3"/>
  <c r="BH436" i="3"/>
  <c r="BG436" i="3"/>
  <c r="BF436" i="3"/>
  <c r="T436" i="3"/>
  <c r="R436" i="3"/>
  <c r="P436" i="3"/>
  <c r="BI433" i="3"/>
  <c r="BH433" i="3"/>
  <c r="BG433" i="3"/>
  <c r="BF433" i="3"/>
  <c r="T433" i="3"/>
  <c r="R433" i="3"/>
  <c r="P433" i="3"/>
  <c r="BI431" i="3"/>
  <c r="BH431" i="3"/>
  <c r="BG431" i="3"/>
  <c r="BF431" i="3"/>
  <c r="T431" i="3"/>
  <c r="R431" i="3"/>
  <c r="P431" i="3"/>
  <c r="BI429" i="3"/>
  <c r="BH429" i="3"/>
  <c r="BG429" i="3"/>
  <c r="BF429" i="3"/>
  <c r="T429" i="3"/>
  <c r="R429" i="3"/>
  <c r="P429" i="3"/>
  <c r="BI427" i="3"/>
  <c r="BH427" i="3"/>
  <c r="BG427" i="3"/>
  <c r="BF427" i="3"/>
  <c r="T427" i="3"/>
  <c r="R427" i="3"/>
  <c r="P427" i="3"/>
  <c r="BI425" i="3"/>
  <c r="BH425" i="3"/>
  <c r="BG425" i="3"/>
  <c r="BF425" i="3"/>
  <c r="T425" i="3"/>
  <c r="R425" i="3"/>
  <c r="P425" i="3"/>
  <c r="BI423" i="3"/>
  <c r="BH423" i="3"/>
  <c r="BG423" i="3"/>
  <c r="BF423" i="3"/>
  <c r="T423" i="3"/>
  <c r="R423" i="3"/>
  <c r="P423" i="3"/>
  <c r="BI421" i="3"/>
  <c r="BH421" i="3"/>
  <c r="BG421" i="3"/>
  <c r="BF421" i="3"/>
  <c r="T421" i="3"/>
  <c r="R421" i="3"/>
  <c r="P421" i="3"/>
  <c r="BI418" i="3"/>
  <c r="BH418" i="3"/>
  <c r="BG418" i="3"/>
  <c r="BF418" i="3"/>
  <c r="T418" i="3"/>
  <c r="R418" i="3"/>
  <c r="P418" i="3"/>
  <c r="BI416" i="3"/>
  <c r="BH416" i="3"/>
  <c r="BG416" i="3"/>
  <c r="BF416" i="3"/>
  <c r="T416" i="3"/>
  <c r="T415" i="3" s="1"/>
  <c r="R416" i="3"/>
  <c r="R415" i="3"/>
  <c r="P416" i="3"/>
  <c r="P415" i="3" s="1"/>
  <c r="BI410" i="3"/>
  <c r="BH410" i="3"/>
  <c r="BG410" i="3"/>
  <c r="BF410" i="3"/>
  <c r="T410" i="3"/>
  <c r="R410" i="3"/>
  <c r="P410" i="3"/>
  <c r="BI408" i="3"/>
  <c r="BH408" i="3"/>
  <c r="BG408" i="3"/>
  <c r="BF408" i="3"/>
  <c r="T408" i="3"/>
  <c r="R408" i="3"/>
  <c r="P408" i="3"/>
  <c r="BI406" i="3"/>
  <c r="BH406" i="3"/>
  <c r="BG406" i="3"/>
  <c r="BF406" i="3"/>
  <c r="T406" i="3"/>
  <c r="R406" i="3"/>
  <c r="P406" i="3"/>
  <c r="BI401" i="3"/>
  <c r="BH401" i="3"/>
  <c r="BG401" i="3"/>
  <c r="BF401" i="3"/>
  <c r="T401" i="3"/>
  <c r="R401" i="3"/>
  <c r="P401" i="3"/>
  <c r="BI396" i="3"/>
  <c r="BH396" i="3"/>
  <c r="BG396" i="3"/>
  <c r="BF396" i="3"/>
  <c r="T396" i="3"/>
  <c r="R396" i="3"/>
  <c r="P396" i="3"/>
  <c r="BI391" i="3"/>
  <c r="BH391" i="3"/>
  <c r="BG391" i="3"/>
  <c r="BF391" i="3"/>
  <c r="T391" i="3"/>
  <c r="R391" i="3"/>
  <c r="P391" i="3"/>
  <c r="BI386" i="3"/>
  <c r="BH386" i="3"/>
  <c r="BG386" i="3"/>
  <c r="BF386" i="3"/>
  <c r="T386" i="3"/>
  <c r="R386" i="3"/>
  <c r="P386" i="3"/>
  <c r="BI381" i="3"/>
  <c r="BH381" i="3"/>
  <c r="BG381" i="3"/>
  <c r="BF381" i="3"/>
  <c r="T381" i="3"/>
  <c r="R381" i="3"/>
  <c r="P381" i="3"/>
  <c r="BI379" i="3"/>
  <c r="BH379" i="3"/>
  <c r="BG379" i="3"/>
  <c r="BF379" i="3"/>
  <c r="T379" i="3"/>
  <c r="R379" i="3"/>
  <c r="P379" i="3"/>
  <c r="BI377" i="3"/>
  <c r="BH377" i="3"/>
  <c r="BG377" i="3"/>
  <c r="BF377" i="3"/>
  <c r="T377" i="3"/>
  <c r="R377" i="3"/>
  <c r="P377" i="3"/>
  <c r="BI372" i="3"/>
  <c r="BH372" i="3"/>
  <c r="BG372" i="3"/>
  <c r="BF372" i="3"/>
  <c r="T372" i="3"/>
  <c r="R372" i="3"/>
  <c r="P372" i="3"/>
  <c r="BI367" i="3"/>
  <c r="BH367" i="3"/>
  <c r="BG367" i="3"/>
  <c r="BF367" i="3"/>
  <c r="T367" i="3"/>
  <c r="R367" i="3"/>
  <c r="P367" i="3"/>
  <c r="BI362" i="3"/>
  <c r="BH362" i="3"/>
  <c r="BG362" i="3"/>
  <c r="BF362" i="3"/>
  <c r="T362" i="3"/>
  <c r="R362" i="3"/>
  <c r="P362" i="3"/>
  <c r="BI360" i="3"/>
  <c r="BH360" i="3"/>
  <c r="BG360" i="3"/>
  <c r="BF360" i="3"/>
  <c r="T360" i="3"/>
  <c r="R360" i="3"/>
  <c r="P360" i="3"/>
  <c r="BI357" i="3"/>
  <c r="BH357" i="3"/>
  <c r="BG357" i="3"/>
  <c r="BF357" i="3"/>
  <c r="T357" i="3"/>
  <c r="R357" i="3"/>
  <c r="P357" i="3"/>
  <c r="BI355" i="3"/>
  <c r="BH355" i="3"/>
  <c r="BG355" i="3"/>
  <c r="BF355" i="3"/>
  <c r="T355" i="3"/>
  <c r="R355" i="3"/>
  <c r="P355" i="3"/>
  <c r="BI353" i="3"/>
  <c r="BH353" i="3"/>
  <c r="BG353" i="3"/>
  <c r="BF353" i="3"/>
  <c r="T353" i="3"/>
  <c r="R353" i="3"/>
  <c r="P353" i="3"/>
  <c r="BI348" i="3"/>
  <c r="BH348" i="3"/>
  <c r="BG348" i="3"/>
  <c r="BF348" i="3"/>
  <c r="T348" i="3"/>
  <c r="R348" i="3"/>
  <c r="P348" i="3"/>
  <c r="BI346" i="3"/>
  <c r="BH346" i="3"/>
  <c r="BG346" i="3"/>
  <c r="BF346" i="3"/>
  <c r="T346" i="3"/>
  <c r="R346" i="3"/>
  <c r="P346" i="3"/>
  <c r="BI337" i="3"/>
  <c r="BH337" i="3"/>
  <c r="BG337" i="3"/>
  <c r="BF337" i="3"/>
  <c r="T337" i="3"/>
  <c r="R337" i="3"/>
  <c r="P337" i="3"/>
  <c r="BI329" i="3"/>
  <c r="BH329" i="3"/>
  <c r="BG329" i="3"/>
  <c r="BF329" i="3"/>
  <c r="T329" i="3"/>
  <c r="R329" i="3"/>
  <c r="P329" i="3"/>
  <c r="BI322" i="3"/>
  <c r="BH322" i="3"/>
  <c r="BG322" i="3"/>
  <c r="BF322" i="3"/>
  <c r="T322" i="3"/>
  <c r="R322" i="3"/>
  <c r="P322" i="3"/>
  <c r="BI317" i="3"/>
  <c r="BH317" i="3"/>
  <c r="BG317" i="3"/>
  <c r="BF317" i="3"/>
  <c r="T317" i="3"/>
  <c r="R317" i="3"/>
  <c r="P317" i="3"/>
  <c r="BI306" i="3"/>
  <c r="BH306" i="3"/>
  <c r="BG306" i="3"/>
  <c r="BF306" i="3"/>
  <c r="T306" i="3"/>
  <c r="R306" i="3"/>
  <c r="P306" i="3"/>
  <c r="BI303" i="3"/>
  <c r="BH303" i="3"/>
  <c r="BG303" i="3"/>
  <c r="BF303" i="3"/>
  <c r="T303" i="3"/>
  <c r="R303" i="3"/>
  <c r="P303" i="3"/>
  <c r="BI297" i="3"/>
  <c r="BH297" i="3"/>
  <c r="BG297" i="3"/>
  <c r="BF297" i="3"/>
  <c r="T297" i="3"/>
  <c r="R297" i="3"/>
  <c r="P297" i="3"/>
  <c r="BI291" i="3"/>
  <c r="BH291" i="3"/>
  <c r="BG291" i="3"/>
  <c r="BF291" i="3"/>
  <c r="T291" i="3"/>
  <c r="R291" i="3"/>
  <c r="P291" i="3"/>
  <c r="BI288" i="3"/>
  <c r="BH288" i="3"/>
  <c r="BG288" i="3"/>
  <c r="BF288" i="3"/>
  <c r="T288" i="3"/>
  <c r="R288" i="3"/>
  <c r="P288" i="3"/>
  <c r="BI285" i="3"/>
  <c r="BH285" i="3"/>
  <c r="BG285" i="3"/>
  <c r="BF285" i="3"/>
  <c r="T285" i="3"/>
  <c r="R285" i="3"/>
  <c r="P285" i="3"/>
  <c r="BI282" i="3"/>
  <c r="BH282" i="3"/>
  <c r="BG282" i="3"/>
  <c r="BF282" i="3"/>
  <c r="T282" i="3"/>
  <c r="R282" i="3"/>
  <c r="P282" i="3"/>
  <c r="BI279" i="3"/>
  <c r="BH279" i="3"/>
  <c r="BG279" i="3"/>
  <c r="BF279" i="3"/>
  <c r="T279" i="3"/>
  <c r="R279" i="3"/>
  <c r="P279" i="3"/>
  <c r="BI276" i="3"/>
  <c r="BH276" i="3"/>
  <c r="BG276" i="3"/>
  <c r="BF276" i="3"/>
  <c r="T276" i="3"/>
  <c r="R276" i="3"/>
  <c r="P276" i="3"/>
  <c r="BI271" i="3"/>
  <c r="BH271" i="3"/>
  <c r="BG271" i="3"/>
  <c r="BF271" i="3"/>
  <c r="T271" i="3"/>
  <c r="R271" i="3"/>
  <c r="P271" i="3"/>
  <c r="BI268" i="3"/>
  <c r="BH268" i="3"/>
  <c r="BG268" i="3"/>
  <c r="BF268" i="3"/>
  <c r="T268" i="3"/>
  <c r="R268" i="3"/>
  <c r="P268" i="3"/>
  <c r="BI263" i="3"/>
  <c r="BH263" i="3"/>
  <c r="BG263" i="3"/>
  <c r="BF263" i="3"/>
  <c r="T263" i="3"/>
  <c r="R263" i="3"/>
  <c r="P263" i="3"/>
  <c r="BI258" i="3"/>
  <c r="BH258" i="3"/>
  <c r="BG258" i="3"/>
  <c r="BF258" i="3"/>
  <c r="T258" i="3"/>
  <c r="R258" i="3"/>
  <c r="P258" i="3"/>
  <c r="BI256" i="3"/>
  <c r="BH256" i="3"/>
  <c r="BG256" i="3"/>
  <c r="BF256" i="3"/>
  <c r="T256" i="3"/>
  <c r="R256" i="3"/>
  <c r="P256" i="3"/>
  <c r="BI243" i="3"/>
  <c r="BH243" i="3"/>
  <c r="BG243" i="3"/>
  <c r="BF243" i="3"/>
  <c r="T243" i="3"/>
  <c r="R243" i="3"/>
  <c r="P243" i="3"/>
  <c r="BI230" i="3"/>
  <c r="BH230" i="3"/>
  <c r="BG230" i="3"/>
  <c r="BF230" i="3"/>
  <c r="T230" i="3"/>
  <c r="R230" i="3"/>
  <c r="P230" i="3"/>
  <c r="BI218" i="3"/>
  <c r="BH218" i="3"/>
  <c r="BG218" i="3"/>
  <c r="BF218" i="3"/>
  <c r="T218" i="3"/>
  <c r="R218" i="3"/>
  <c r="P218" i="3"/>
  <c r="BI215" i="3"/>
  <c r="BH215" i="3"/>
  <c r="BG215" i="3"/>
  <c r="BF215" i="3"/>
  <c r="T215" i="3"/>
  <c r="R215" i="3"/>
  <c r="P215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4" i="3"/>
  <c r="BH204" i="3"/>
  <c r="BG204" i="3"/>
  <c r="BF204" i="3"/>
  <c r="T204" i="3"/>
  <c r="R204" i="3"/>
  <c r="P204" i="3"/>
  <c r="BI189" i="3"/>
  <c r="BH189" i="3"/>
  <c r="BG189" i="3"/>
  <c r="BF189" i="3"/>
  <c r="T189" i="3"/>
  <c r="R189" i="3"/>
  <c r="P189" i="3"/>
  <c r="BI186" i="3"/>
  <c r="BH186" i="3"/>
  <c r="BG186" i="3"/>
  <c r="BF186" i="3"/>
  <c r="T186" i="3"/>
  <c r="R186" i="3"/>
  <c r="P186" i="3"/>
  <c r="BI183" i="3"/>
  <c r="BH183" i="3"/>
  <c r="BG183" i="3"/>
  <c r="BF183" i="3"/>
  <c r="T183" i="3"/>
  <c r="R183" i="3"/>
  <c r="P183" i="3"/>
  <c r="BI180" i="3"/>
  <c r="BH180" i="3"/>
  <c r="BG180" i="3"/>
  <c r="BF180" i="3"/>
  <c r="T180" i="3"/>
  <c r="R180" i="3"/>
  <c r="P180" i="3"/>
  <c r="BI177" i="3"/>
  <c r="BH177" i="3"/>
  <c r="BG177" i="3"/>
  <c r="BF177" i="3"/>
  <c r="T177" i="3"/>
  <c r="R177" i="3"/>
  <c r="P177" i="3"/>
  <c r="BI170" i="3"/>
  <c r="BH170" i="3"/>
  <c r="BG170" i="3"/>
  <c r="BF170" i="3"/>
  <c r="T170" i="3"/>
  <c r="R170" i="3"/>
  <c r="P170" i="3"/>
  <c r="BI167" i="3"/>
  <c r="BH167" i="3"/>
  <c r="BG167" i="3"/>
  <c r="BF167" i="3"/>
  <c r="T167" i="3"/>
  <c r="R167" i="3"/>
  <c r="P167" i="3"/>
  <c r="BI162" i="3"/>
  <c r="BH162" i="3"/>
  <c r="BG162" i="3"/>
  <c r="BF162" i="3"/>
  <c r="T162" i="3"/>
  <c r="R162" i="3"/>
  <c r="P162" i="3"/>
  <c r="BI158" i="3"/>
  <c r="BH158" i="3"/>
  <c r="BG158" i="3"/>
  <c r="BF158" i="3"/>
  <c r="T158" i="3"/>
  <c r="R158" i="3"/>
  <c r="P158" i="3"/>
  <c r="BI155" i="3"/>
  <c r="BH155" i="3"/>
  <c r="BG155" i="3"/>
  <c r="BF155" i="3"/>
  <c r="T155" i="3"/>
  <c r="R155" i="3"/>
  <c r="P155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J124" i="3"/>
  <c r="F124" i="3"/>
  <c r="F122" i="3"/>
  <c r="E120" i="3"/>
  <c r="J91" i="3"/>
  <c r="F91" i="3"/>
  <c r="F89" i="3"/>
  <c r="E87" i="3"/>
  <c r="J24" i="3"/>
  <c r="E24" i="3"/>
  <c r="J92" i="3"/>
  <c r="J23" i="3"/>
  <c r="J18" i="3"/>
  <c r="E18" i="3"/>
  <c r="F125" i="3"/>
  <c r="J17" i="3"/>
  <c r="J12" i="3"/>
  <c r="J122" i="3" s="1"/>
  <c r="E7" i="3"/>
  <c r="E118" i="3"/>
  <c r="J37" i="2"/>
  <c r="J36" i="2"/>
  <c r="AY95" i="1"/>
  <c r="J35" i="2"/>
  <c r="AX95" i="1" s="1"/>
  <c r="BI171" i="2"/>
  <c r="BH171" i="2"/>
  <c r="BG171" i="2"/>
  <c r="BF171" i="2"/>
  <c r="T171" i="2"/>
  <c r="T170" i="2"/>
  <c r="R171" i="2"/>
  <c r="R170" i="2" s="1"/>
  <c r="P171" i="2"/>
  <c r="P170" i="2"/>
  <c r="BI163" i="2"/>
  <c r="BH163" i="2"/>
  <c r="BG163" i="2"/>
  <c r="BF163" i="2"/>
  <c r="T163" i="2"/>
  <c r="T162" i="2" s="1"/>
  <c r="R163" i="2"/>
  <c r="R162" i="2"/>
  <c r="P163" i="2"/>
  <c r="P162" i="2" s="1"/>
  <c r="BI159" i="2"/>
  <c r="BH159" i="2"/>
  <c r="BG159" i="2"/>
  <c r="BF159" i="2"/>
  <c r="T159" i="2"/>
  <c r="T158" i="2"/>
  <c r="R159" i="2"/>
  <c r="R158" i="2" s="1"/>
  <c r="P159" i="2"/>
  <c r="P158" i="2"/>
  <c r="BI155" i="2"/>
  <c r="BH155" i="2"/>
  <c r="BG155" i="2"/>
  <c r="BF155" i="2"/>
  <c r="T155" i="2"/>
  <c r="T154" i="2" s="1"/>
  <c r="R155" i="2"/>
  <c r="R154" i="2"/>
  <c r="P155" i="2"/>
  <c r="P154" i="2" s="1"/>
  <c r="BI144" i="2"/>
  <c r="BH144" i="2"/>
  <c r="BG144" i="2"/>
  <c r="BF144" i="2"/>
  <c r="T144" i="2"/>
  <c r="T143" i="2"/>
  <c r="R144" i="2"/>
  <c r="R143" i="2" s="1"/>
  <c r="P144" i="2"/>
  <c r="P143" i="2"/>
  <c r="BI140" i="2"/>
  <c r="BH140" i="2"/>
  <c r="BG140" i="2"/>
  <c r="BF140" i="2"/>
  <c r="T140" i="2"/>
  <c r="R140" i="2"/>
  <c r="P140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6" i="2"/>
  <c r="BH126" i="2"/>
  <c r="BG126" i="2"/>
  <c r="BF126" i="2"/>
  <c r="T126" i="2"/>
  <c r="R126" i="2"/>
  <c r="P126" i="2"/>
  <c r="J119" i="2"/>
  <c r="F119" i="2"/>
  <c r="F117" i="2"/>
  <c r="E115" i="2"/>
  <c r="J91" i="2"/>
  <c r="F91" i="2"/>
  <c r="F89" i="2"/>
  <c r="E87" i="2"/>
  <c r="J24" i="2"/>
  <c r="E24" i="2"/>
  <c r="J120" i="2" s="1"/>
  <c r="J23" i="2"/>
  <c r="J18" i="2"/>
  <c r="E18" i="2"/>
  <c r="F120" i="2" s="1"/>
  <c r="J17" i="2"/>
  <c r="J12" i="2"/>
  <c r="J89" i="2"/>
  <c r="E7" i="2"/>
  <c r="E85" i="2" s="1"/>
  <c r="L90" i="1"/>
  <c r="AM90" i="1"/>
  <c r="AM89" i="1"/>
  <c r="L89" i="1"/>
  <c r="AM87" i="1"/>
  <c r="L87" i="1"/>
  <c r="L85" i="1"/>
  <c r="L84" i="1"/>
  <c r="J625" i="3"/>
  <c r="BK621" i="3"/>
  <c r="J618" i="3"/>
  <c r="BK615" i="3"/>
  <c r="BK612" i="3"/>
  <c r="BK609" i="3"/>
  <c r="J606" i="3"/>
  <c r="J603" i="3"/>
  <c r="BK600" i="3"/>
  <c r="BK597" i="3"/>
  <c r="J591" i="3"/>
  <c r="J587" i="3"/>
  <c r="BK584" i="3"/>
  <c r="BK580" i="3"/>
  <c r="J578" i="3"/>
  <c r="BK575" i="3"/>
  <c r="J573" i="3"/>
  <c r="BK569" i="3"/>
  <c r="J565" i="3"/>
  <c r="BK563" i="3"/>
  <c r="BK556" i="3"/>
  <c r="BK540" i="3"/>
  <c r="BK537" i="3"/>
  <c r="BK528" i="3"/>
  <c r="J525" i="3"/>
  <c r="J522" i="3"/>
  <c r="J479" i="3"/>
  <c r="BK475" i="3"/>
  <c r="BK465" i="3"/>
  <c r="BK460" i="3"/>
  <c r="J457" i="3"/>
  <c r="BK452" i="3"/>
  <c r="J443" i="3"/>
  <c r="J427" i="3"/>
  <c r="J425" i="3"/>
  <c r="BK418" i="3"/>
  <c r="J416" i="3"/>
  <c r="J408" i="3"/>
  <c r="J406" i="3"/>
  <c r="J372" i="3"/>
  <c r="BK360" i="3"/>
  <c r="BK348" i="3"/>
  <c r="J346" i="3"/>
  <c r="BK306" i="3"/>
  <c r="J297" i="3"/>
  <c r="J291" i="3"/>
  <c r="BK288" i="3"/>
  <c r="BK276" i="3"/>
  <c r="J271" i="3"/>
  <c r="J263" i="3"/>
  <c r="J218" i="3"/>
  <c r="J215" i="3"/>
  <c r="J212" i="3"/>
  <c r="BK210" i="3"/>
  <c r="J186" i="3"/>
  <c r="J158" i="3"/>
  <c r="J155" i="3"/>
  <c r="BK152" i="3"/>
  <c r="BK149" i="3"/>
  <c r="BK146" i="3"/>
  <c r="BK137" i="3"/>
  <c r="J155" i="2"/>
  <c r="BK144" i="2"/>
  <c r="J140" i="2"/>
  <c r="BK136" i="2"/>
  <c r="BK133" i="2"/>
  <c r="J130" i="2"/>
  <c r="BK625" i="3"/>
  <c r="J621" i="3"/>
  <c r="BK618" i="3"/>
  <c r="J615" i="3"/>
  <c r="J612" i="3"/>
  <c r="J609" i="3"/>
  <c r="BK606" i="3"/>
  <c r="BK603" i="3"/>
  <c r="J600" i="3"/>
  <c r="J597" i="3"/>
  <c r="BK591" i="3"/>
  <c r="BK587" i="3"/>
  <c r="J584" i="3"/>
  <c r="J580" i="3"/>
  <c r="BK578" i="3"/>
  <c r="J575" i="3"/>
  <c r="BK573" i="3"/>
  <c r="J569" i="3"/>
  <c r="BK565" i="3"/>
  <c r="BK559" i="3"/>
  <c r="J540" i="3"/>
  <c r="BK534" i="3"/>
  <c r="J531" i="3"/>
  <c r="BK513" i="3"/>
  <c r="BK510" i="3"/>
  <c r="BK501" i="3"/>
  <c r="J494" i="3"/>
  <c r="J465" i="3"/>
  <c r="J447" i="3"/>
  <c r="BK436" i="3"/>
  <c r="BK433" i="3"/>
  <c r="BK427" i="3"/>
  <c r="J423" i="3"/>
  <c r="J421" i="3"/>
  <c r="BK416" i="3"/>
  <c r="J401" i="3"/>
  <c r="BK396" i="3"/>
  <c r="BK379" i="3"/>
  <c r="BK377" i="3"/>
  <c r="BK372" i="3"/>
  <c r="BK357" i="3"/>
  <c r="J355" i="3"/>
  <c r="BK353" i="3"/>
  <c r="J348" i="3"/>
  <c r="J337" i="3"/>
  <c r="J329" i="3"/>
  <c r="J303" i="3"/>
  <c r="J288" i="3"/>
  <c r="J282" i="3"/>
  <c r="BK279" i="3"/>
  <c r="J258" i="3"/>
  <c r="BK256" i="3"/>
  <c r="BK243" i="3"/>
  <c r="BK230" i="3"/>
  <c r="BK218" i="3"/>
  <c r="J210" i="3"/>
  <c r="BK204" i="3"/>
  <c r="BK189" i="3"/>
  <c r="BK180" i="3"/>
  <c r="J170" i="3"/>
  <c r="J167" i="3"/>
  <c r="J152" i="3"/>
  <c r="J146" i="3"/>
  <c r="J134" i="3"/>
  <c r="BK131" i="3"/>
  <c r="BK171" i="2"/>
  <c r="BK163" i="2"/>
  <c r="J144" i="2"/>
  <c r="BK140" i="2"/>
  <c r="J136" i="2"/>
  <c r="BK130" i="2"/>
  <c r="BK126" i="2"/>
  <c r="BK553" i="3"/>
  <c r="J548" i="3"/>
  <c r="J537" i="3"/>
  <c r="J534" i="3"/>
  <c r="BK531" i="3"/>
  <c r="J528" i="3"/>
  <c r="BK522" i="3"/>
  <c r="J519" i="3"/>
  <c r="J516" i="3"/>
  <c r="J513" i="3"/>
  <c r="BK509" i="3"/>
  <c r="BK494" i="3"/>
  <c r="BK487" i="3"/>
  <c r="J483" i="3"/>
  <c r="BK479" i="3"/>
  <c r="J472" i="3"/>
  <c r="BK467" i="3"/>
  <c r="BK457" i="3"/>
  <c r="J452" i="3"/>
  <c r="J450" i="3"/>
  <c r="BK447" i="3"/>
  <c r="BK445" i="3"/>
  <c r="BK443" i="3"/>
  <c r="J439" i="3"/>
  <c r="J436" i="3"/>
  <c r="BK431" i="3"/>
  <c r="J429" i="3"/>
  <c r="BK425" i="3"/>
  <c r="BK423" i="3"/>
  <c r="BK421" i="3"/>
  <c r="J418" i="3"/>
  <c r="BK410" i="3"/>
  <c r="BK408" i="3"/>
  <c r="BK401" i="3"/>
  <c r="BK391" i="3"/>
  <c r="BK386" i="3"/>
  <c r="J381" i="3"/>
  <c r="J379" i="3"/>
  <c r="J377" i="3"/>
  <c r="BK367" i="3"/>
  <c r="BK362" i="3"/>
  <c r="J362" i="3"/>
  <c r="J360" i="3"/>
  <c r="J357" i="3"/>
  <c r="BK355" i="3"/>
  <c r="BK337" i="3"/>
  <c r="BK329" i="3"/>
  <c r="J322" i="3"/>
  <c r="J317" i="3"/>
  <c r="BK297" i="3"/>
  <c r="J285" i="3"/>
  <c r="J279" i="3"/>
  <c r="J276" i="3"/>
  <c r="BK271" i="3"/>
  <c r="BK268" i="3"/>
  <c r="BK263" i="3"/>
  <c r="BK258" i="3"/>
  <c r="J243" i="3"/>
  <c r="J204" i="3"/>
  <c r="J189" i="3"/>
  <c r="BK186" i="3"/>
  <c r="BK183" i="3"/>
  <c r="J180" i="3"/>
  <c r="J177" i="3"/>
  <c r="BK162" i="3"/>
  <c r="BK158" i="3"/>
  <c r="J143" i="3"/>
  <c r="J137" i="3"/>
  <c r="BK134" i="3"/>
  <c r="J163" i="2"/>
  <c r="BK159" i="2"/>
  <c r="BK155" i="2"/>
  <c r="J126" i="2"/>
  <c r="AS94" i="1"/>
  <c r="J563" i="3"/>
  <c r="J559" i="3"/>
  <c r="J556" i="3"/>
  <c r="J553" i="3"/>
  <c r="BK548" i="3"/>
  <c r="BK525" i="3"/>
  <c r="BK519" i="3"/>
  <c r="BK516" i="3"/>
  <c r="J510" i="3"/>
  <c r="J509" i="3"/>
  <c r="J501" i="3"/>
  <c r="J487" i="3"/>
  <c r="BK483" i="3"/>
  <c r="J475" i="3"/>
  <c r="BK472" i="3"/>
  <c r="J467" i="3"/>
  <c r="J460" i="3"/>
  <c r="BK450" i="3"/>
  <c r="J445" i="3"/>
  <c r="BK439" i="3"/>
  <c r="J433" i="3"/>
  <c r="J431" i="3"/>
  <c r="BK429" i="3"/>
  <c r="J410" i="3"/>
  <c r="BK406" i="3"/>
  <c r="J396" i="3"/>
  <c r="J391" i="3"/>
  <c r="J386" i="3"/>
  <c r="BK381" i="3"/>
  <c r="J367" i="3"/>
  <c r="J353" i="3"/>
  <c r="BK346" i="3"/>
  <c r="BK322" i="3"/>
  <c r="BK317" i="3"/>
  <c r="J306" i="3"/>
  <c r="BK303" i="3"/>
  <c r="BK291" i="3"/>
  <c r="BK285" i="3"/>
  <c r="BK282" i="3"/>
  <c r="J268" i="3"/>
  <c r="J256" i="3"/>
  <c r="J230" i="3"/>
  <c r="BK215" i="3"/>
  <c r="BK212" i="3"/>
  <c r="J183" i="3"/>
  <c r="BK177" i="3"/>
  <c r="BK170" i="3"/>
  <c r="BK167" i="3"/>
  <c r="J162" i="3"/>
  <c r="BK155" i="3"/>
  <c r="J149" i="3"/>
  <c r="BK143" i="3"/>
  <c r="J131" i="3"/>
  <c r="J171" i="2"/>
  <c r="J159" i="2"/>
  <c r="J133" i="2"/>
  <c r="P125" i="2" l="1"/>
  <c r="P124" i="2"/>
  <c r="P123" i="2" s="1"/>
  <c r="AU95" i="1" s="1"/>
  <c r="R125" i="2"/>
  <c r="R124" i="2"/>
  <c r="R123" i="2" s="1"/>
  <c r="P130" i="3"/>
  <c r="P217" i="3"/>
  <c r="BK302" i="3"/>
  <c r="J302" i="3" s="1"/>
  <c r="J101" i="3" s="1"/>
  <c r="T302" i="3"/>
  <c r="T125" i="2"/>
  <c r="T124" i="2" s="1"/>
  <c r="T123" i="2" s="1"/>
  <c r="R130" i="3"/>
  <c r="BK217" i="3"/>
  <c r="J217" i="3" s="1"/>
  <c r="J99" i="3" s="1"/>
  <c r="T217" i="3"/>
  <c r="P270" i="3"/>
  <c r="P302" i="3"/>
  <c r="BK417" i="3"/>
  <c r="J417" i="3" s="1"/>
  <c r="J103" i="3" s="1"/>
  <c r="T417" i="3"/>
  <c r="P562" i="3"/>
  <c r="R577" i="3"/>
  <c r="BK125" i="2"/>
  <c r="J125" i="2" s="1"/>
  <c r="J98" i="2" s="1"/>
  <c r="BK130" i="3"/>
  <c r="J130" i="3" s="1"/>
  <c r="J98" i="3" s="1"/>
  <c r="T130" i="3"/>
  <c r="R217" i="3"/>
  <c r="BK270" i="3"/>
  <c r="J270" i="3" s="1"/>
  <c r="J100" i="3" s="1"/>
  <c r="R270" i="3"/>
  <c r="T270" i="3"/>
  <c r="R302" i="3"/>
  <c r="P417" i="3"/>
  <c r="R417" i="3"/>
  <c r="BK562" i="3"/>
  <c r="J562" i="3" s="1"/>
  <c r="J104" i="3" s="1"/>
  <c r="R562" i="3"/>
  <c r="T562" i="3"/>
  <c r="BK577" i="3"/>
  <c r="J577" i="3"/>
  <c r="J105" i="3" s="1"/>
  <c r="P577" i="3"/>
  <c r="T577" i="3"/>
  <c r="BK583" i="3"/>
  <c r="J583" i="3" s="1"/>
  <c r="J107" i="3" s="1"/>
  <c r="P583" i="3"/>
  <c r="P582" i="3"/>
  <c r="R583" i="3"/>
  <c r="R582" i="3" s="1"/>
  <c r="T583" i="3"/>
  <c r="T582" i="3"/>
  <c r="E113" i="2"/>
  <c r="J117" i="2"/>
  <c r="BE126" i="2"/>
  <c r="BE144" i="2"/>
  <c r="BE163" i="2"/>
  <c r="BK162" i="2"/>
  <c r="J162" i="2" s="1"/>
  <c r="J102" i="2" s="1"/>
  <c r="E85" i="3"/>
  <c r="J89" i="3"/>
  <c r="F92" i="3"/>
  <c r="BE180" i="3"/>
  <c r="BE204" i="3"/>
  <c r="BE215" i="3"/>
  <c r="BE271" i="3"/>
  <c r="BE279" i="3"/>
  <c r="BE288" i="3"/>
  <c r="BE322" i="3"/>
  <c r="BE329" i="3"/>
  <c r="BE346" i="3"/>
  <c r="BE360" i="3"/>
  <c r="BE372" i="3"/>
  <c r="BE377" i="3"/>
  <c r="BE386" i="3"/>
  <c r="BE410" i="3"/>
  <c r="BE423" i="3"/>
  <c r="BE425" i="3"/>
  <c r="BE427" i="3"/>
  <c r="BE445" i="3"/>
  <c r="BE447" i="3"/>
  <c r="BE457" i="3"/>
  <c r="BE487" i="3"/>
  <c r="BE513" i="3"/>
  <c r="BE525" i="3"/>
  <c r="BE534" i="3"/>
  <c r="BE537" i="3"/>
  <c r="BE559" i="3"/>
  <c r="BE612" i="3"/>
  <c r="F92" i="2"/>
  <c r="BE136" i="2"/>
  <c r="BE159" i="2"/>
  <c r="BK158" i="2"/>
  <c r="J158" i="2" s="1"/>
  <c r="J101" i="2" s="1"/>
  <c r="J125" i="3"/>
  <c r="BE131" i="3"/>
  <c r="BE146" i="3"/>
  <c r="BE149" i="3"/>
  <c r="BE152" i="3"/>
  <c r="BE155" i="3"/>
  <c r="BE158" i="3"/>
  <c r="BE210" i="3"/>
  <c r="BE218" i="3"/>
  <c r="BE297" i="3"/>
  <c r="BE337" i="3"/>
  <c r="BE348" i="3"/>
  <c r="BE396" i="3"/>
  <c r="BE401" i="3"/>
  <c r="BE416" i="3"/>
  <c r="BE431" i="3"/>
  <c r="BE433" i="3"/>
  <c r="BE460" i="3"/>
  <c r="BE509" i="3"/>
  <c r="BE510" i="3"/>
  <c r="BE516" i="3"/>
  <c r="BE548" i="3"/>
  <c r="BE556" i="3"/>
  <c r="BK415" i="3"/>
  <c r="J415" i="3" s="1"/>
  <c r="J102" i="3" s="1"/>
  <c r="J92" i="2"/>
  <c r="BE133" i="2"/>
  <c r="BE171" i="2"/>
  <c r="BE134" i="3"/>
  <c r="BE137" i="3"/>
  <c r="BE143" i="3"/>
  <c r="BE162" i="3"/>
  <c r="BE167" i="3"/>
  <c r="BE170" i="3"/>
  <c r="BE183" i="3"/>
  <c r="BE212" i="3"/>
  <c r="BE258" i="3"/>
  <c r="BE276" i="3"/>
  <c r="BE285" i="3"/>
  <c r="BE355" i="3"/>
  <c r="BE362" i="3"/>
  <c r="BE367" i="3"/>
  <c r="BE379" i="3"/>
  <c r="BE381" i="3"/>
  <c r="BE421" i="3"/>
  <c r="BE439" i="3"/>
  <c r="BE443" i="3"/>
  <c r="BE450" i="3"/>
  <c r="BE465" i="3"/>
  <c r="BE467" i="3"/>
  <c r="BE475" i="3"/>
  <c r="BE479" i="3"/>
  <c r="BE494" i="3"/>
  <c r="BE522" i="3"/>
  <c r="BE528" i="3"/>
  <c r="BE569" i="3"/>
  <c r="BE584" i="3"/>
  <c r="BE591" i="3"/>
  <c r="BE603" i="3"/>
  <c r="BE615" i="3"/>
  <c r="BE130" i="2"/>
  <c r="BE140" i="2"/>
  <c r="BE155" i="2"/>
  <c r="BK143" i="2"/>
  <c r="J143" i="2" s="1"/>
  <c r="J99" i="2" s="1"/>
  <c r="BK154" i="2"/>
  <c r="J154" i="2" s="1"/>
  <c r="J100" i="2" s="1"/>
  <c r="BK170" i="2"/>
  <c r="J170" i="2"/>
  <c r="J103" i="2" s="1"/>
  <c r="BE177" i="3"/>
  <c r="BE186" i="3"/>
  <c r="BE189" i="3"/>
  <c r="BE230" i="3"/>
  <c r="BE243" i="3"/>
  <c r="BE256" i="3"/>
  <c r="BE263" i="3"/>
  <c r="BE268" i="3"/>
  <c r="BE282" i="3"/>
  <c r="BE291" i="3"/>
  <c r="BE303" i="3"/>
  <c r="BE306" i="3"/>
  <c r="BE317" i="3"/>
  <c r="BE353" i="3"/>
  <c r="BE357" i="3"/>
  <c r="BE391" i="3"/>
  <c r="BE406" i="3"/>
  <c r="BE408" i="3"/>
  <c r="BE418" i="3"/>
  <c r="BE429" i="3"/>
  <c r="BE436" i="3"/>
  <c r="BE452" i="3"/>
  <c r="BE472" i="3"/>
  <c r="BE483" i="3"/>
  <c r="BE501" i="3"/>
  <c r="BE519" i="3"/>
  <c r="BE531" i="3"/>
  <c r="BE540" i="3"/>
  <c r="BE553" i="3"/>
  <c r="BE563" i="3"/>
  <c r="BE565" i="3"/>
  <c r="BE573" i="3"/>
  <c r="BE575" i="3"/>
  <c r="BE578" i="3"/>
  <c r="BE580" i="3"/>
  <c r="BE587" i="3"/>
  <c r="BE597" i="3"/>
  <c r="BE600" i="3"/>
  <c r="BE606" i="3"/>
  <c r="BE609" i="3"/>
  <c r="BE618" i="3"/>
  <c r="BE621" i="3"/>
  <c r="BE625" i="3"/>
  <c r="BK624" i="3"/>
  <c r="J624" i="3" s="1"/>
  <c r="J108" i="3" s="1"/>
  <c r="F34" i="2"/>
  <c r="BA95" i="1" s="1"/>
  <c r="F36" i="2"/>
  <c r="BC95" i="1" s="1"/>
  <c r="F37" i="3"/>
  <c r="BD96" i="1" s="1"/>
  <c r="F37" i="2"/>
  <c r="BD95" i="1" s="1"/>
  <c r="F34" i="3"/>
  <c r="BA96" i="1" s="1"/>
  <c r="J34" i="2"/>
  <c r="AW95" i="1" s="1"/>
  <c r="F35" i="3"/>
  <c r="BB96" i="1" s="1"/>
  <c r="J34" i="3"/>
  <c r="AW96" i="1" s="1"/>
  <c r="F35" i="2"/>
  <c r="BB95" i="1" s="1"/>
  <c r="F36" i="3"/>
  <c r="BC96" i="1" s="1"/>
  <c r="R129" i="3" l="1"/>
  <c r="R128" i="3" s="1"/>
  <c r="P129" i="3"/>
  <c r="P128" i="3" s="1"/>
  <c r="AU96" i="1" s="1"/>
  <c r="AU94" i="1" s="1"/>
  <c r="T129" i="3"/>
  <c r="T128" i="3"/>
  <c r="BK124" i="2"/>
  <c r="J124" i="2"/>
  <c r="J97" i="2" s="1"/>
  <c r="BK129" i="3"/>
  <c r="J129" i="3"/>
  <c r="J97" i="3"/>
  <c r="BK582" i="3"/>
  <c r="J582" i="3"/>
  <c r="J106" i="3"/>
  <c r="BB94" i="1"/>
  <c r="AX94" i="1" s="1"/>
  <c r="BC94" i="1"/>
  <c r="W32" i="1" s="1"/>
  <c r="BA94" i="1"/>
  <c r="W30" i="1" s="1"/>
  <c r="F33" i="2"/>
  <c r="AZ95" i="1" s="1"/>
  <c r="F33" i="3"/>
  <c r="AZ96" i="1" s="1"/>
  <c r="BD94" i="1"/>
  <c r="W33" i="1" s="1"/>
  <c r="J33" i="3"/>
  <c r="AV96" i="1" s="1"/>
  <c r="AT96" i="1" s="1"/>
  <c r="J33" i="2"/>
  <c r="AV95" i="1" s="1"/>
  <c r="AT95" i="1" s="1"/>
  <c r="BK128" i="3" l="1"/>
  <c r="J128" i="3" s="1"/>
  <c r="J30" i="3" s="1"/>
  <c r="AG96" i="1" s="1"/>
  <c r="AN96" i="1" s="1"/>
  <c r="BK123" i="2"/>
  <c r="J123" i="2" s="1"/>
  <c r="J30" i="2" s="1"/>
  <c r="AG95" i="1" s="1"/>
  <c r="AN95" i="1" s="1"/>
  <c r="AZ94" i="1"/>
  <c r="W29" i="1" s="1"/>
  <c r="AW94" i="1"/>
  <c r="AK30" i="1" s="1"/>
  <c r="W31" i="1"/>
  <c r="AY94" i="1"/>
  <c r="J96" i="2" l="1"/>
  <c r="J96" i="3"/>
  <c r="J39" i="2"/>
  <c r="J39" i="3"/>
  <c r="AV94" i="1"/>
  <c r="AK29" i="1"/>
  <c r="AG94" i="1"/>
  <c r="AT94" i="1" l="1"/>
  <c r="AK26" i="1"/>
  <c r="AK35" i="1" s="1"/>
  <c r="AN94" i="1" l="1"/>
</calcChain>
</file>

<file path=xl/sharedStrings.xml><?xml version="1.0" encoding="utf-8"?>
<sst xmlns="http://schemas.openxmlformats.org/spreadsheetml/2006/main" count="7284" uniqueCount="1022">
  <si>
    <t>Export Komplet</t>
  </si>
  <si>
    <t/>
  </si>
  <si>
    <t>2.0</t>
  </si>
  <si>
    <t>ZAMOK</t>
  </si>
  <si>
    <t>False</t>
  </si>
  <si>
    <t>{5e6f7a07-5c54-473f-97a0-33ba675c8d3c}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</si>
  <si>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</si>
  <si>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</si>
  <si>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</si>
  <si>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</si>
  <si>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</si>
  <si>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</si>
  <si>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</si>
  <si>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</si>
  <si>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2020_01_03_2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</si>
  <si>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</si>
  <si>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</si>
  <si>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Stavba 25m bazénu MPS Lužánky - předprostor bazénu</t>
  </si>
  <si>
    <t>KSO:</t>
  </si>
  <si>
    <t>CC-CZ:</t>
  </si>
  <si>
    <t>Místo:</t>
  </si>
  <si>
    <t xml:space="preserve"> </t>
  </si>
  <si>
    <t>Datum:</t>
  </si>
  <si>
    <t>9. 4. 2020</t>
  </si>
  <si>
    <t>Zadavatel:</t>
  </si>
  <si>
    <t>IČ:</t>
  </si>
  <si>
    <t>Statutární město Brno</t>
  </si>
  <si>
    <t>DIČ:</t>
  </si>
  <si>
    <t>Uchazeč:</t>
  </si>
  <si>
    <t>Vyplň údaj</t>
  </si>
  <si>
    <t>Projektant:</t>
  </si>
  <si>
    <t>LB Projekt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</si>
  <si>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</si>
  <si>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</si>
  <si>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</si>
  <si>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</si>
  <si>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</si>
  <si>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</si>
  <si>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</si>
  <si>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</si>
  <si>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</si>
  <si>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</si>
  <si>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</si>
  <si>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</si>
  <si>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</si>
  <si>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</si>
  <si>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</si>
  <si>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</si>
  <si>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</si>
  <si>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</si>
  <si>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</si>
  <si>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</si>
  <si>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</si>
  <si>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</si>
  <si>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</si>
  <si>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</si>
  <si>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</si>
  <si>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</si>
  <si>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</si>
  <si>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</si>
  <si>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</si>
  <si>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</si>
  <si>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</si>
  <si>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</si>
  <si>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</si>
  <si>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</si>
  <si>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</si>
  <si>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</si>
  <si>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</si>
  <si>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</si>
  <si>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</si>
  <si>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</si>
  <si>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</si>
  <si>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</si>
  <si>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</si>
  <si>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</si>
  <si>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</si>
  <si>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</si>
  <si>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</si>
  <si>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</si>
  <si>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IO200.VRN</t>
  </si>
  <si>
    <t>Vedlejší rozpočtové náklady</t>
  </si>
  <si>
    <t>STA</t>
  </si>
  <si>
    <t>1</t>
  </si>
  <si>
    <t>{b6af03b4-ab01-4d28-9e75-d9184c4b4dbb}</t>
  </si>
  <si>
    <t>2</t>
  </si>
  <si>
    <t>IO200.2</t>
  </si>
  <si>
    <t>Komunikace a zpevněné plochy - předprostor bazénu</t>
  </si>
  <si>
    <t>{5a30cf13-3696-4c67-a9d2-752a2f7beecd}</t>
  </si>
  <si>
    <t>KRYCÍ LIST SOUPISU PRACÍ</t>
  </si>
  <si>
    <t>Objekt:</t>
  </si>
  <si>
    <t>IO200.VRN - Vedlejší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</si>
  <si>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</si>
  <si>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</si>
  <si>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</si>
  <si>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</si>
  <si>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</si>
  <si>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</si>
  <si>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</si>
  <si>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</si>
  <si>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</si>
  <si>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</si>
  <si>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</si>
  <si>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</si>
  <si>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</si>
  <si>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</si>
  <si>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</si>
  <si>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</si>
  <si>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</si>
  <si>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</si>
  <si>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</si>
  <si>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</si>
  <si>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</si>
  <si>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</si>
  <si>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</si>
  <si>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</si>
  <si>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</si>
  <si>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</si>
  <si>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</si>
  <si>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</si>
  <si>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VRN1</t>
  </si>
  <si>
    <t>Průzkumné, geodetické a projektové práce</t>
  </si>
  <si>
    <t>K</t>
  </si>
  <si>
    <t>011002000</t>
  </si>
  <si>
    <t>Průzkumné práce - provedení pasportizace stávajících objektů</t>
  </si>
  <si>
    <t>kpl</t>
  </si>
  <si>
    <t>CS ÚRS 2020 01</t>
  </si>
  <si>
    <t>1024</t>
  </si>
  <si>
    <t>-1405435669</t>
  </si>
  <si>
    <t>VV</t>
  </si>
  <si>
    <t>Provedení pasportizace stavu dotčených komunikací, objektů a nemovitostí sousedících bezprostředně se stavbou, včetně fotodokumentace,</t>
  </si>
  <si>
    <t>včetně předání pasportizace v elektronické podobě na datovém nosiči CD</t>
  </si>
  <si>
    <t>012103000</t>
  </si>
  <si>
    <t>Geodetické práce před výstavbou</t>
  </si>
  <si>
    <t>-244925345</t>
  </si>
  <si>
    <t>vytýčení stávajících inženýrských sítí</t>
  </si>
  <si>
    <t>3</t>
  </si>
  <si>
    <t>012203000</t>
  </si>
  <si>
    <t>Geodetické práce při provádění stavby</t>
  </si>
  <si>
    <t>-1793763465</t>
  </si>
  <si>
    <t>položka je určená pro vytýčení stavby (případně pozemků nebo provedení jiných geodetických prací)</t>
  </si>
  <si>
    <t>4</t>
  </si>
  <si>
    <t>012303000</t>
  </si>
  <si>
    <t>Geodetické práce po výstavbě</t>
  </si>
  <si>
    <t>soubor</t>
  </si>
  <si>
    <t>2036493796</t>
  </si>
  <si>
    <t>Zpracování geodetického zaměření provedené stavby odborně způsobilou osobou v oboru zeměměřičství</t>
  </si>
  <si>
    <t xml:space="preserve"> v počtu 3 paré a na datovém nosiči CD</t>
  </si>
  <si>
    <t>013254000</t>
  </si>
  <si>
    <t>Dokumentace skutečného provedení stavby</t>
  </si>
  <si>
    <t>-266017482</t>
  </si>
  <si>
    <t>Zpracování dokumentace skutečného provedení stavby v počtu 3 paré včetně fotodokumentace stavby na datovém nosiči CD</t>
  </si>
  <si>
    <t>VRN3</t>
  </si>
  <si>
    <t>Zařízení staveniště</t>
  </si>
  <si>
    <t>6</t>
  </si>
  <si>
    <t>030001000</t>
  </si>
  <si>
    <t>1751631366</t>
  </si>
  <si>
    <t>v položce jsou zahrnuty veškeré práce spojené se zařízením staveniště:</t>
  </si>
  <si>
    <t>- dovoz všech unimobuněk a sociálních zařízení</t>
  </si>
  <si>
    <t>- sestavení a osazení zázemí zařízení staveniště</t>
  </si>
  <si>
    <t>- dovoz a montáž oplocení zařízení staveniště</t>
  </si>
  <si>
    <t>- dovoz a montáž veškerého nářadí a mechanizace</t>
  </si>
  <si>
    <t>- případné zpevnění ploch pro zařízení staveniště</t>
  </si>
  <si>
    <t>- zpětná likvidace (demontáž a odvoz) všech zařízení staveniště včetně oplocení</t>
  </si>
  <si>
    <t>- úprava ploch do původního stavu po odstranění zařízení staveniště</t>
  </si>
  <si>
    <t>VRN4</t>
  </si>
  <si>
    <t>Inženýrská činnost</t>
  </si>
  <si>
    <t>7</t>
  </si>
  <si>
    <t>043002000</t>
  </si>
  <si>
    <t>Zkoušky a ostatní měření</t>
  </si>
  <si>
    <t>-967969717</t>
  </si>
  <si>
    <t>provedení statické zatěžovací zkoušky na zhutněné pláni a konstrukční vrstvě štěrkodrtě s vypracováním a předáním protokolu investorovi stavby</t>
  </si>
  <si>
    <t>3+3</t>
  </si>
  <si>
    <t>VRN6</t>
  </si>
  <si>
    <t>Územní vlivy</t>
  </si>
  <si>
    <t>8</t>
  </si>
  <si>
    <t>063503000</t>
  </si>
  <si>
    <t>Práce ve stísněném prostoru</t>
  </si>
  <si>
    <t>1297317793</t>
  </si>
  <si>
    <t>Ztížené práce v blízkosti inženýrských sítí včetně splnění požadavků vyplývajících z vyjádření spávců IS</t>
  </si>
  <si>
    <t>VRN7</t>
  </si>
  <si>
    <t>Provozní vlivy</t>
  </si>
  <si>
    <t>9</t>
  </si>
  <si>
    <t>070001000</t>
  </si>
  <si>
    <t>Provozní vlivy - zajištění dočasného dopravního značení</t>
  </si>
  <si>
    <t>1303520692</t>
  </si>
  <si>
    <t>položka je určená pro zajištění dočasného dopravního značení potřebného pro výstavbu včetně zajištění veškerých povolení souvisejících s výstavbou</t>
  </si>
  <si>
    <t>v položce je zahrnuta i likvidace, odvoz a demontáž dočasného dopravního značení</t>
  </si>
  <si>
    <t>položka zahrnuje i případný pronájem dočasného dopravního značení po celou dobu stavby</t>
  </si>
  <si>
    <t>součástí položky je pronájem, osazení a odstranění lávek se zábradlím pro pěší, ocelových plechů pro přejezd stavebništních vozidel a vozidel IZS,</t>
  </si>
  <si>
    <t>oplocení staveniště</t>
  </si>
  <si>
    <t>VRN9</t>
  </si>
  <si>
    <t>Ostatní náklady</t>
  </si>
  <si>
    <t>10</t>
  </si>
  <si>
    <t>091003000</t>
  </si>
  <si>
    <t>Ostatní náklady bez rozlišení</t>
  </si>
  <si>
    <t>-1015600713</t>
  </si>
  <si>
    <t>položka zahrnuje poplatek za pronájem veřejného prostranství po celou dobu stavby</t>
  </si>
  <si>
    <t>bednění_zídky</t>
  </si>
  <si>
    <t>m2</t>
  </si>
  <si>
    <t>182,379</t>
  </si>
  <si>
    <t>bednění_patky</t>
  </si>
  <si>
    <t>33,12</t>
  </si>
  <si>
    <t>asfalt</t>
  </si>
  <si>
    <t>27,37</t>
  </si>
  <si>
    <t>DL_200_100_80_Š</t>
  </si>
  <si>
    <t>DL_200_100_80_Č</t>
  </si>
  <si>
    <t>110,83</t>
  </si>
  <si>
    <t>DL_200_200_80_Š</t>
  </si>
  <si>
    <t>DL_200_100_80_slep</t>
  </si>
  <si>
    <t>IO200.2 - Komunikace a zpevněné plochy - předprostor bazénu</t>
  </si>
  <si>
    <t>DL_200_200_80_dren</t>
  </si>
  <si>
    <t>300,58</t>
  </si>
  <si>
    <t>DL_200_200_60_Š</t>
  </si>
  <si>
    <t>609,65</t>
  </si>
  <si>
    <t>obrubník_chodníkový</t>
  </si>
  <si>
    <t>m</t>
  </si>
  <si>
    <t>238,686</t>
  </si>
  <si>
    <t>obrubník_nájezdový</t>
  </si>
  <si>
    <t>86,56</t>
  </si>
  <si>
    <t>obrubník_obloukový</t>
  </si>
  <si>
    <t>přídlažba_kostky</t>
  </si>
  <si>
    <t>240,64</t>
  </si>
  <si>
    <t>přídlažba_betonová</t>
  </si>
  <si>
    <t>15,93</t>
  </si>
  <si>
    <t>pláň</t>
  </si>
  <si>
    <t>1279,236</t>
  </si>
  <si>
    <t>bourání_dl_bet</t>
  </si>
  <si>
    <t>45</t>
  </si>
  <si>
    <t>bourání_dl_zám</t>
  </si>
  <si>
    <t>98,5</t>
  </si>
  <si>
    <t>bourání_asfalt</t>
  </si>
  <si>
    <t>718,1</t>
  </si>
  <si>
    <t>bourání_bet_SC</t>
  </si>
  <si>
    <t>594,1</t>
  </si>
  <si>
    <t>bourání_štěrkodrť</t>
  </si>
  <si>
    <t>861,6</t>
  </si>
  <si>
    <t>bourání_obrubníky</t>
  </si>
  <si>
    <t>177,6</t>
  </si>
  <si>
    <t>bourání_přídlažba</t>
  </si>
  <si>
    <t>15,8</t>
  </si>
  <si>
    <t>bourání_ŽB</t>
  </si>
  <si>
    <t>m3</t>
  </si>
  <si>
    <t>44</t>
  </si>
  <si>
    <t>výměna_podloží_tl200</t>
  </si>
  <si>
    <t>782,792</t>
  </si>
  <si>
    <t>výměna_podloží_tl300</t>
  </si>
  <si>
    <t>496,444</t>
  </si>
  <si>
    <t>obrubník_silniční</t>
  </si>
  <si>
    <t>183,47</t>
  </si>
  <si>
    <t>odkopávky</t>
  </si>
  <si>
    <t>563,992</t>
  </si>
  <si>
    <t>násyp</t>
  </si>
  <si>
    <t>231,6</t>
  </si>
  <si>
    <t>skryvka_humozni_vrst</t>
  </si>
  <si>
    <t>228,56</t>
  </si>
  <si>
    <t>ohumusování_osetí</t>
  </si>
  <si>
    <t>837,76</t>
  </si>
  <si>
    <t>odvoz_zemina_kameni</t>
  </si>
  <si>
    <t>957,372</t>
  </si>
  <si>
    <t>DL_200_200_60_BF</t>
  </si>
  <si>
    <t>9,372</t>
  </si>
  <si>
    <t>DL_200_200_60_UVL</t>
  </si>
  <si>
    <t>5,36</t>
  </si>
  <si>
    <t>DL_600_100_100</t>
  </si>
  <si>
    <t>25,99</t>
  </si>
  <si>
    <t>odpad_beton</t>
  </si>
  <si>
    <t>t</t>
  </si>
  <si>
    <t>238,669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</si>
  <si>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</si>
  <si>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</si>
  <si>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</si>
  <si>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</si>
  <si>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</si>
  <si>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</si>
  <si>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</si>
  <si>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</si>
  <si>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</si>
  <si>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</si>
  <si>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</si>
  <si>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 xml:space="preserve">    783 - Dokončovací práce - nátěry</t>
  </si>
  <si>
    <t>HSV</t>
  </si>
  <si>
    <t>Práce a dodávky HSV</t>
  </si>
  <si>
    <t>Zemní práce</t>
  </si>
  <si>
    <t>113106142</t>
  </si>
  <si>
    <t>Rozebrání dlažeb komunikací pro pěší s přemístěním hmot na skládku na vzdálenost do 3 m nebo s naložením na dopravní prostředek s ložem z kameniva nebo živice a s jakoukoliv výplní spár strojně plochy jednotlivě přes 50 m2 z betonových nebo kameninových dlaždic, desek nebo tvarovek</t>
  </si>
  <si>
    <t>-965734192</t>
  </si>
  <si>
    <t>oměřeno z přílohy D.2.4</t>
  </si>
  <si>
    <t>3*15</t>
  </si>
  <si>
    <t>113106144</t>
  </si>
  <si>
    <t>Rozebrání dlažeb komunikací pro pěší s přemístěním hmot na skládku na vzdálenost do 3 m nebo s naložením na dopravní prostředek s ložem z kameniva nebo živice a s jakoukoliv výplní spár strojně plochy jednotlivě přes 50 m2 ze zámkové dlažby</t>
  </si>
  <si>
    <t>171240216</t>
  </si>
  <si>
    <t>113107223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</si>
  <si>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</si>
  <si>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-257491609</t>
  </si>
  <si>
    <t>89,2+24,3+504,9+99,7</t>
  </si>
  <si>
    <t>Součet</t>
  </si>
  <si>
    <t>113107231</t>
  </si>
  <si>
    <t>Odstranění podkladů nebo krytů strojně plochy jednotlivě přes 200 m2 s přemístěním hmot na skládku na vzdálenost do 20 m nebo s naložením na dopravní prostředek z betonu prostého, o tl. vrstvy přes 100 do 150 mm</t>
  </si>
  <si>
    <t>89053001</t>
  </si>
  <si>
    <t>89,2+504,9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</si>
  <si>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</si>
  <si>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</si>
  <si>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-335514970</t>
  </si>
  <si>
    <t>113201112</t>
  </si>
  <si>
    <t>Vytrhání obrub  s vybouráním lože, s přemístěním hmot na skládku na vzdálenost do 3 m nebo s naložením na dopravní prostředek silničních ležatých</t>
  </si>
  <si>
    <t>461839916</t>
  </si>
  <si>
    <t>113202111</t>
  </si>
  <si>
    <t>Vytrhání obrub  s vybouráním lože, s přemístěním hmot na skládku na vzdálenost do 3 m nebo s naložením na dopravní prostředek z krajníků nebo obrubníků stojatých</t>
  </si>
  <si>
    <t>-693870677</t>
  </si>
  <si>
    <t>24+24,3+9,6+6,7+64,3+14,1+34,6</t>
  </si>
  <si>
    <t>113203111</t>
  </si>
  <si>
    <t>Vytrhání obrub  s vybouráním lože, s přemístěním hmot na skládku na vzdálenost do 3 m nebo s naložením na dopravní prostředek z dlažebních kostek</t>
  </si>
  <si>
    <t>-21354667</t>
  </si>
  <si>
    <t>bourání_kostky</t>
  </si>
  <si>
    <t>30,9+12,7+64,6+2*39,1+10,5+18,3</t>
  </si>
  <si>
    <t>121103111</t>
  </si>
  <si>
    <t>Skrývka zemin schopných zúrodnění  v rovině a ve sklonu do 1:5</t>
  </si>
  <si>
    <t>-782160314</t>
  </si>
  <si>
    <t>(120.5+5.2+566.2+450.9)*0.2 "předprostor bazénu v ul. Sportovní</t>
  </si>
  <si>
    <t>122252206</t>
  </si>
  <si>
    <t>Odkopávky a prokopávky nezapažené pro silnice a dálnice strojně v hornině třídy těžitelnosti I přes 1 000 do 5 000 m3</t>
  </si>
  <si>
    <t>511551913</t>
  </si>
  <si>
    <t>viz příloha D.1, D.2.4, D.3.1-6, D.4</t>
  </si>
  <si>
    <t>223,8+34,7 "výkop dle kubaturového listu</t>
  </si>
  <si>
    <t>výměna_podloží_tl200*0,2+výměna_podloží_tl300*0,3</t>
  </si>
  <si>
    <t>11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</si>
  <si>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</si>
  <si>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</si>
  <si>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-1523985193</t>
  </si>
  <si>
    <t>odvoz na mezideponii a zpět do místa uložení</t>
  </si>
  <si>
    <t>2*(násyp+ohumusování_osetí*0,2)</t>
  </si>
  <si>
    <t>12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</si>
  <si>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</si>
  <si>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</si>
  <si>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-5906784</t>
  </si>
  <si>
    <t>odvoz na skládku</t>
  </si>
  <si>
    <t>odkopávky-násyp</t>
  </si>
  <si>
    <t>skryvka_humozni_vrst-ohumusování_osetí*0,2</t>
  </si>
  <si>
    <t>bourání_štěrkodrť*0,3</t>
  </si>
  <si>
    <t>13</t>
  </si>
  <si>
    <t>167151111</t>
  </si>
  <si>
    <t>Nakládání, skládání a překládání neulehlého výkopku nebo sypaniny strojně nakládání, množství přes 100 m3, z hornin třídy těžitelnosti I, skupiny 1 až 3</t>
  </si>
  <si>
    <t>-2142187079</t>
  </si>
  <si>
    <t>naložení z mezideponie pro provedení násypů</t>
  </si>
  <si>
    <t>násyp+ohumusování_osetí*0,2</t>
  </si>
  <si>
    <t>14</t>
  </si>
  <si>
    <t>171152101</t>
  </si>
  <si>
    <t>Uložení sypaniny do zhutněných násypů pro silnice, dálnice a letiště s rozprostřením sypaniny ve vrstvách, s hrubým urovnáním a uzavřením povrchu násypu z hornin soudržných</t>
  </si>
  <si>
    <t>-2020502693</t>
  </si>
  <si>
    <t>177,6+54,0 "násyp dle kubaturového listu</t>
  </si>
  <si>
    <t>171201221</t>
  </si>
  <si>
    <t>Poplatek za uložení stavebního odpadu na skládce (skládkovné) zeminy a kamení zatříděného do Katalogu odpadů pod kódem 17 05 04</t>
  </si>
  <si>
    <t>1812500166</t>
  </si>
  <si>
    <t>957,372*1,7 'Přepočtené koeficientem množství</t>
  </si>
  <si>
    <t>16</t>
  </si>
  <si>
    <t>171251201</t>
  </si>
  <si>
    <t>Uložení sypaniny na skládky nebo meziskládky bez hutnění s upravením uložené sypaniny do předepsaného tvaru</t>
  </si>
  <si>
    <t>-667591446</t>
  </si>
  <si>
    <t>uložení na mezideponii</t>
  </si>
  <si>
    <t>17</t>
  </si>
  <si>
    <t>181152302</t>
  </si>
  <si>
    <t>Úprava pláně na stavbách silnic a dálnic strojně v zářezech mimo skalních se zhutněním</t>
  </si>
  <si>
    <t>-543447569</t>
  </si>
  <si>
    <t>viz příloha D.1, D.2.4, D.3.1</t>
  </si>
  <si>
    <t>pláň v ploše chodníku:</t>
  </si>
  <si>
    <t>DL_200_200_60_Š+DL_200_200_60_BF+DL_200_200_60_UVL</t>
  </si>
  <si>
    <t>((4,89+0,1+14,9+2,3)+2*2,2+(3,6+18,32+3,71+17,21+1)+(7,61+7,33+1,63)+2*63,4)*0,2 "rozšíření plochy pod chodníkové obrub</t>
  </si>
  <si>
    <t>pláň v plochách parkovacích stání a vjezdů:</t>
  </si>
  <si>
    <t>(4,5+4,5+4,5)*(0,15+0,1)+((4,5+2*2,75+2*2,5)+(12*2,5+2*2,75+4,5)+(2*4,5+2*2,75+8*2,5))*(0,15) "rozšíření plochy pod silniční obrub. na ul. Sportovní</t>
  </si>
  <si>
    <t>(11,45+35,56+25,5)*(0,15+0,25) "rozšíření plochy pod nájezdové obrubníky na ul. Sportovní</t>
  </si>
  <si>
    <t>DL_200_100_80_Č+DL_200_100_80_slep+DL_200_100_80_Š+DL_200_200_80_Š</t>
  </si>
  <si>
    <t>(4,5*4+(5,17+5,54+5,74+6,47))*(0,15+0,1) "rozšíření plochy pod silniční obrubníky vjezdů</t>
  </si>
  <si>
    <t>pláň smíšené plochy zeleně a dlážděných pásů v předprostoru bazénu</t>
  </si>
  <si>
    <t>(25,5+0,1+0,1)*(4,3+0,1+0,1)</t>
  </si>
  <si>
    <t>Mezisoučet</t>
  </si>
  <si>
    <t>pláň*2 "pláň a parapláň</t>
  </si>
  <si>
    <t>18</t>
  </si>
  <si>
    <t>181351103</t>
  </si>
  <si>
    <t>Rozprostření a urovnání ornice v rovině nebo ve svahu sklonu do 1:5 strojně při souvislé ploše přes 100 do 500 m2, tl. vrstvy do 200 mm</t>
  </si>
  <si>
    <t>-1837177903</t>
  </si>
  <si>
    <t>viz příloha D.2.4, D.4</t>
  </si>
  <si>
    <t>67+10.5+9.3+12.4+14.9+282.6+173.1+184.3 "předprostor bazénu v ul. Sportovní</t>
  </si>
  <si>
    <t>25,5*4.3 "smíšená plocha s pásy dlažby</t>
  </si>
  <si>
    <t xml:space="preserve"> -5*(3.45+3+3+3+3.85+2.8+2.8+3.4)*0.2-3.45*0.2 "odečet plochy dlažebních hranolů</t>
  </si>
  <si>
    <t>19</t>
  </si>
  <si>
    <t>181411131</t>
  </si>
  <si>
    <t>Založení trávníku na půdě předem připravené plochy do 1000 m2 výsevem včetně utažení parkového v rovině nebo na svahu do 1:5</t>
  </si>
  <si>
    <t>1666714505</t>
  </si>
  <si>
    <t>20</t>
  </si>
  <si>
    <t>M</t>
  </si>
  <si>
    <t>00572410</t>
  </si>
  <si>
    <t>osivo směs travní parková</t>
  </si>
  <si>
    <t>kg</t>
  </si>
  <si>
    <t>1379665014</t>
  </si>
  <si>
    <t>837,76*0,015 'Přepočtené koeficientem množství</t>
  </si>
  <si>
    <t>181951111</t>
  </si>
  <si>
    <t>Úprava pláně vyrovnáním výškových rozdílů strojně v hornině třídy těžitelnosti I, skupiny 1 až 3 bez zhutnění</t>
  </si>
  <si>
    <t>-315762197</t>
  </si>
  <si>
    <t>Zakládání</t>
  </si>
  <si>
    <t>22</t>
  </si>
  <si>
    <t>273313911</t>
  </si>
  <si>
    <t>Základy z betonu prostého desky z betonu kamenem neprokládaného tř. C 30/37</t>
  </si>
  <si>
    <t>-2131199449</t>
  </si>
  <si>
    <t>viz příloha D.1, D.3.9</t>
  </si>
  <si>
    <t>stabilizační zídka schodiště</t>
  </si>
  <si>
    <t>(2,27+3*5,1+4,8+1,78)*0,3*0,1</t>
  </si>
  <si>
    <t>základy schodiště</t>
  </si>
  <si>
    <t>8*3,6*0,5*0,1</t>
  </si>
  <si>
    <t>zídky podél obchozí trasy chodníku</t>
  </si>
  <si>
    <t>0,5*((0,63+0,76)/2+0,1+(2,380+2,625)/2+(0,53+0,645)/2+0,1)*0,1</t>
  </si>
  <si>
    <t>0,5*((0,655+0,540)/2+0,1+(3,045+2,815)/2+(0,705+0,580)/2+0,1)*0,1</t>
  </si>
  <si>
    <t>0,5*((0,55+0,67)/2+0,1+(3,010+3,280)/2+(0,795+0,960)/2+0,1)*0,1</t>
  </si>
  <si>
    <t>0,5*((0,795+0,960)/2+0,1+(3,045+3,375)/2+(0,955+0,1145)/2+0,1)*0,1</t>
  </si>
  <si>
    <t>23</t>
  </si>
  <si>
    <t>274322611</t>
  </si>
  <si>
    <t>Základy z betonu železového (bez výztuže) pasy z betonu se zvýšenými nároky na prostředí tř. C 30/37</t>
  </si>
  <si>
    <t>692526764</t>
  </si>
  <si>
    <t>viz příloha D.3.7, D.3.1</t>
  </si>
  <si>
    <t>zídka podél schodiště</t>
  </si>
  <si>
    <t>0,3*(7,2+6,98+6,98)*1,79</t>
  </si>
  <si>
    <t>3*0,3*(3,210*1+1,5*(1+1,79)/2+0,27*1,79)</t>
  </si>
  <si>
    <t>0,3*(3,210*1+1,2*(1+1,64)/2+0,27*1,64)</t>
  </si>
  <si>
    <t>0,3*1,66*1</t>
  </si>
  <si>
    <t>0,3*((0,63+0,76)/2+(2,380+2,625)/2+(0,53+0,645)/2)*1,4</t>
  </si>
  <si>
    <t>0,3*((0,655+0,540)/2+(3,045+2,815)/2+(0,705+0,580)/2)*1,1</t>
  </si>
  <si>
    <t>0,3*((0,55+0,67)/2+(3,010+3,280)/2+(0,795+0,960)/2)*1,4</t>
  </si>
  <si>
    <t>0,3*((0,795+0,960)/2+(3,045+3,375)/2+(0,955+0,1145)/2)*1,1</t>
  </si>
  <si>
    <t>24</t>
  </si>
  <si>
    <t>274351121</t>
  </si>
  <si>
    <t>Bednění základů pasů rovné zřízení</t>
  </si>
  <si>
    <t>1698598258</t>
  </si>
  <si>
    <t>2*(7,2+6,98+6,98)*1,79+4*0,3*1,79</t>
  </si>
  <si>
    <t>3*(2*(3,210*1+1,5*(1+1,79)/2+0,27*1,79)+0,3*(1,79+1)+0,3*(3,21+1,7+0,27))</t>
  </si>
  <si>
    <t>2*(3,210*1+1,2*(1+1,64)/2+0,27*1,64)+0,3*(1,64+1)+0,3*(3,21+1,362+0,27)</t>
  </si>
  <si>
    <t>2*1,68*1+0,3*(1+1)</t>
  </si>
  <si>
    <t>2*((0,63+0,76)/2+(2,380+2,625)/2+(0,53+0,645)/2)*1,4+0,3*(1,4+1,4)</t>
  </si>
  <si>
    <t>2*((0,655+0,540)/2+(3,045+2,815)/2+(0,705+0,580)/2)*1,1+0,3*(1,1+1,1)</t>
  </si>
  <si>
    <t>2*((0,55+0,67)/2+(3,010+3,280)/2+(0,795+0,960)/2)*1,4+0,3*(1,4+1,4)</t>
  </si>
  <si>
    <t>2*((0,795+0,960)/2+(3,045+3,375)/2+(0,955+0,1145)/2)*1,1+0,3*(1,1+1,1)</t>
  </si>
  <si>
    <t>25</t>
  </si>
  <si>
    <t>274351122</t>
  </si>
  <si>
    <t>Bednění základů pasů rovné odstranění</t>
  </si>
  <si>
    <t>1655043301</t>
  </si>
  <si>
    <t>26</t>
  </si>
  <si>
    <t>275313911</t>
  </si>
  <si>
    <t>Základy z betonu prostého patky a bloky z betonu kamenem neprokládaného tř. C 30/37</t>
  </si>
  <si>
    <t>-506430938</t>
  </si>
  <si>
    <t>viz příloha D.3.7, D.3.1, D.3.9</t>
  </si>
  <si>
    <t>44*0,3*0,3*0,6 "patky zábradlí</t>
  </si>
  <si>
    <t>2*0,3*0,3*0,6 "patky svislého dopravního značení</t>
  </si>
  <si>
    <t>27</t>
  </si>
  <si>
    <t>275351121</t>
  </si>
  <si>
    <t>Bednění základů patek zřízení</t>
  </si>
  <si>
    <t>813670299</t>
  </si>
  <si>
    <t>44*(0,3+0,3+0,3+0,3)*0,6 "patky zábradlí</t>
  </si>
  <si>
    <t>2*(0,3+0,3+0,3+0,3)*0,6 "patky svislého dopravního značení</t>
  </si>
  <si>
    <t>28</t>
  </si>
  <si>
    <t>275351122</t>
  </si>
  <si>
    <t>Bednění základů patek odstranění</t>
  </si>
  <si>
    <t>1896745706</t>
  </si>
  <si>
    <t>Vodorovné konstrukce</t>
  </si>
  <si>
    <t>29</t>
  </si>
  <si>
    <t>430321616</t>
  </si>
  <si>
    <t>Schodišťové konstrukce a rampy z betonu železového (bez výztuže)  stupně, schodnice, ramena, podesty s nosníky tř. C 30/37</t>
  </si>
  <si>
    <t>-1214677201</t>
  </si>
  <si>
    <t>4*(0,3*0,9+0,3*0,74+0,279)*3,6</t>
  </si>
  <si>
    <t>(0,3*0,9+0,3*0,74+0,191)*3,6</t>
  </si>
  <si>
    <t>30</t>
  </si>
  <si>
    <t>430361821</t>
  </si>
  <si>
    <t>Výztuž schodišťových konstrukcí a ramp  stupňů, schodnic, ramen, podest s nosníky z betonářské oceli 10 505 (R) nebo BSt 500</t>
  </si>
  <si>
    <t>2029625818</t>
  </si>
  <si>
    <t>viz příloha D.3.7, D.3.1, D.4</t>
  </si>
  <si>
    <t>635,1/1000</t>
  </si>
  <si>
    <t>31</t>
  </si>
  <si>
    <t>430362021</t>
  </si>
  <si>
    <t>Výztuž schodišťových konstrukcí a ramp  stupňů, schodnic, ramen, podest s nosníky ze svařovaných sítí z drátů typu KARI</t>
  </si>
  <si>
    <t>485755321</t>
  </si>
  <si>
    <t>2319,0/1000</t>
  </si>
  <si>
    <t>32</t>
  </si>
  <si>
    <t>434121426</t>
  </si>
  <si>
    <t>Osazování schodišťových stupňů železobetonových  s vyspárováním styčných spár, s provizorním dřevěným zábradlím a dočasným zakrytím stupnic prkny na desku, stupňů drsných</t>
  </si>
  <si>
    <t>751224329</t>
  </si>
  <si>
    <t>3*1,2*5*4+3*1,2*4</t>
  </si>
  <si>
    <t>33</t>
  </si>
  <si>
    <t>R002</t>
  </si>
  <si>
    <t>Schodišťový blok 120/35/15 barva přírodní protiskluzový pásek</t>
  </si>
  <si>
    <t>kus</t>
  </si>
  <si>
    <t>768732542</t>
  </si>
  <si>
    <t>3*3*4+3*2</t>
  </si>
  <si>
    <t>34</t>
  </si>
  <si>
    <t>R0012</t>
  </si>
  <si>
    <t>Schodišťový blok 120/35/15 barva antracit (RAL 7016) protiskluzový pásek, tryskaná podstupnice</t>
  </si>
  <si>
    <t>1364543560</t>
  </si>
  <si>
    <t>10*3</t>
  </si>
  <si>
    <t>35</t>
  </si>
  <si>
    <t>58582051.r</t>
  </si>
  <si>
    <t>lepidlo cementové flexibilní se sníženým skluzem a prodlouženou dobou zavadnutí C2TES1 (pro velkoformáty)</t>
  </si>
  <si>
    <t>1944237593</t>
  </si>
  <si>
    <t>viz příloha D.3.7, D.3.1 - pro tloušťku vrstvy 10 mm</t>
  </si>
  <si>
    <t>(3*1,2*5*4+3*1,2*4)*(0,15+0,35) "spodní a zadní líc stupňů</t>
  </si>
  <si>
    <t>(2*5*4+2*4)*(0,15+0,35) "čela stupňů</t>
  </si>
  <si>
    <t>67,2*5 'Přepočtené koeficientem množství</t>
  </si>
  <si>
    <t>36</t>
  </si>
  <si>
    <t>452312131</t>
  </si>
  <si>
    <t>Podkladní a zajišťovací konstrukce z betonu prostého v otevřeném výkopu sedlové lože pod potrubí z betonu tř. C 12/15</t>
  </si>
  <si>
    <t>1485080240</t>
  </si>
  <si>
    <t>viz příloha D.3.9</t>
  </si>
  <si>
    <t>(0,35*0,1+0,15*0,15/2)*15,5 "odvodňovací žlab</t>
  </si>
  <si>
    <t>DL_600_100_100/0,2*0,4*0,1 "dlažděné pásy v zelení v předprostoru bazénu</t>
  </si>
  <si>
    <t>Komunikace pozemní</t>
  </si>
  <si>
    <t>37</t>
  </si>
  <si>
    <t>564831111.r</t>
  </si>
  <si>
    <t>Podklad ze štěrkodrti ŠDa  s rozprostřením a zhutněním, po zhutnění tl. 100 mm, frakce 0-32mm</t>
  </si>
  <si>
    <t>1744414</t>
  </si>
  <si>
    <t>viz příloha D.1, D.2.4, D.3.1, D.4</t>
  </si>
  <si>
    <t>38</t>
  </si>
  <si>
    <t>564851111.r</t>
  </si>
  <si>
    <t>Podklad ze štěrkodrti ŠDa  s rozprostřením a zhutněním, po zhutnění tl. 150 mm, frakce 0-63mm</t>
  </si>
  <si>
    <t>-1881348575</t>
  </si>
  <si>
    <t>chodníky:</t>
  </si>
  <si>
    <t>((4,89+0,1+14,9+2,3)+2*2,2+(3,6+18,32+3,71+17,21+1)+(7,61+7,33+1,63)+2*63,4)*0,2 "rozšíření plochy pod chodníkové obrubníky</t>
  </si>
  <si>
    <t>vjezdy a vyhrazená stání pro invalidy:</t>
  </si>
  <si>
    <t>(4,5*4+(5,17+5,54+5,74+6,47))*(0,15+0,1) "rozšíření plochy pod silniční obrubníky</t>
  </si>
  <si>
    <t>smíšená plocha zeleně a dlážděných pásů v předprostoru bazénu</t>
  </si>
  <si>
    <t>39</t>
  </si>
  <si>
    <t>564851111.rr</t>
  </si>
  <si>
    <t>Podklad ze štěrkodrti ŠDa  s rozprostřením a zhutněním, po zhutnění tl. 150 mm, frakce 0-32mm</t>
  </si>
  <si>
    <t>1159196367</t>
  </si>
  <si>
    <t>0.1*(4.5-0.15)*(3+13+9) "připočet plochy dělících pruhů z červené dlažby</t>
  </si>
  <si>
    <t>40</t>
  </si>
  <si>
    <t>564861111.r</t>
  </si>
  <si>
    <t>Podklad ze štěrkodrti ŠDa  s rozprostřením a zhutněním, po zhutnění tl. 200 mm, frakce 0-63mm</t>
  </si>
  <si>
    <t>130513411</t>
  </si>
  <si>
    <t>0.1*(4.5-0.15)*(3+13+9) "připočet za dělíc pruhy červené dlažby mezi parkovacími stáními</t>
  </si>
  <si>
    <t>(4,5+4,5+4,5)*(0,15+0,1)+((4,5+2*2,75+2*2,5)+(12*2,5+2*2,75+4,5)+(2*4,5+2*2,75+8*2,5))*(0,15) "rozšíření plochy pod silniční obrubníky</t>
  </si>
  <si>
    <t>(11,45+36,56+25,5)*(0,15+0,25) "rozšíření plochy pod nájezdové obrubníky</t>
  </si>
  <si>
    <t>41</t>
  </si>
  <si>
    <t>564861111.rr</t>
  </si>
  <si>
    <t>Podklad ze štěrkodrti ŠDb  s rozprostřením a zhutněním, po zhutnění tl. 200 mm, frakce 0-63mm - výměna podloží</t>
  </si>
  <si>
    <t>1226791529</t>
  </si>
  <si>
    <t>výměna podloží pod chodníkem v tl. vrstvy 0,2m:</t>
  </si>
  <si>
    <t>42</t>
  </si>
  <si>
    <t>564871116.r</t>
  </si>
  <si>
    <t>Podklad ze štěrkodrti ŠDb  s rozprostřením a zhutněním, po zhutnění tl. 300 mm, frakce 0-63mm  - výměna podloží</t>
  </si>
  <si>
    <t>-1180540754</t>
  </si>
  <si>
    <t>výměna podloží v plochách parkovacích stání a vjezdů:</t>
  </si>
  <si>
    <t>(4,5+4,5+4,5)*(0,15+0,1)+((4,5+2*2,75+2*2,5)+(12*2,5+2*2,75+4,5)+(2*4,5+2*2,75+8*2,5))*(0,15) "rozšíření plochy pod silniční obrubníky na ul Sportovní</t>
  </si>
  <si>
    <t>43</t>
  </si>
  <si>
    <t>565155121</t>
  </si>
  <si>
    <t>Asfaltový beton vrstva podkladní ACP 16 (obalované kamenivo střednězrnné - OKS)  s rozprostřením a zhutněním v pruhu šířky přes 3 m, po zhutnění tl. 70 mm</t>
  </si>
  <si>
    <t>-762255154</t>
  </si>
  <si>
    <t>567122114</t>
  </si>
  <si>
    <t>Podklad ze směsi stmelené cementem SC bez dilatačních spár, s rozprostřením a zhutněním SC C 8/10 (KSC I), po zhutnění tl. 150 mm</t>
  </si>
  <si>
    <t>173507892</t>
  </si>
  <si>
    <t>asfalt+DL_200_100_80_Č+DL_200_100_80_slep+DL_200_100_80_Š+DL_200_200_80_Š</t>
  </si>
  <si>
    <t>-0.1*(4.5-0.15)*(3+13+9) "odečet za plochy červených dělících pruhů (dl.200x100x80) v drenážní dlažbě parkovacích stání</t>
  </si>
  <si>
    <t>-0.2*(11.45+0.91+5.72+0.5+8.33+1.74+36.56+4.26+25.5+35.91+5.97) "odečet  opravy pruhu asfaltu stávající komunikace podél přídlažby</t>
  </si>
  <si>
    <t>573191111</t>
  </si>
  <si>
    <t>Postřik infiltrační kationaktivní emulzí v množství 1,00 kg/m2</t>
  </si>
  <si>
    <t>-63551697</t>
  </si>
  <si>
    <t>46</t>
  </si>
  <si>
    <t>573231108</t>
  </si>
  <si>
    <t>Postřik spojovací PS bez posypu kamenivem ze silniční emulze, v množství 0,50 kg/m2</t>
  </si>
  <si>
    <t>-950709957</t>
  </si>
  <si>
    <t>47</t>
  </si>
  <si>
    <t>577134121</t>
  </si>
  <si>
    <t>Asfaltový beton vrstva obrusná ACO 11 (ABS)  s rozprostřením a se zhutněním z nemodifikovaného asfaltu v pruhu šířky přes 3 m tř. I, po zhutnění tl. 40 mm</t>
  </si>
  <si>
    <t>252925321</t>
  </si>
  <si>
    <t>viz příloha D.4</t>
  </si>
  <si>
    <t>48</t>
  </si>
  <si>
    <t>596211113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</si>
  <si>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300 m2</t>
  </si>
  <si>
    <t>1476973297</t>
  </si>
  <si>
    <t>49</t>
  </si>
  <si>
    <t>59245021</t>
  </si>
  <si>
    <t>dlažba tvar čtverec betonová 200x200x60mm přírodní</t>
  </si>
  <si>
    <t>-1792443438</t>
  </si>
  <si>
    <t>DL_200_200_60_Š*0,1 "ztratné 10%</t>
  </si>
  <si>
    <t>50</t>
  </si>
  <si>
    <t>59245021.r</t>
  </si>
  <si>
    <t>dlažba tvar čtverec betonová 200x200x60mm přírodní, bez fazet</t>
  </si>
  <si>
    <t>1874614965</t>
  </si>
  <si>
    <t>DL_200_200_60_BF*0,1 "ztratné 10%</t>
  </si>
  <si>
    <t>51</t>
  </si>
  <si>
    <t>59245006.r</t>
  </si>
  <si>
    <t>dlažba tvar čtverec betonová pro nevidomé drážkovaná 200x200x60mm barevná</t>
  </si>
  <si>
    <t>-565597549</t>
  </si>
  <si>
    <t>viz příloha D.4 - umělá vodící linie</t>
  </si>
  <si>
    <t>DL_200_200_60_UVL*0,1 "ztratné 10%</t>
  </si>
  <si>
    <t>52</t>
  </si>
  <si>
    <t>596211114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</si>
  <si>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Příplatek k cenám za dlažbu z prvků dvou barev</t>
  </si>
  <si>
    <t>409962653</t>
  </si>
  <si>
    <t>53</t>
  </si>
  <si>
    <t>596212213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</si>
  <si>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300 m2</t>
  </si>
  <si>
    <t>698235543</t>
  </si>
  <si>
    <t>DL_200_100_80_Č+DL_200_100_80_slep+DL_200_100_80_Š+DL_200_200_80_dren+DL_200_200_80_Š</t>
  </si>
  <si>
    <t>54</t>
  </si>
  <si>
    <t>59245020</t>
  </si>
  <si>
    <t>dlažba tvar obdélník betonová 200x100x80mm přírodní</t>
  </si>
  <si>
    <t>-1942867749</t>
  </si>
  <si>
    <t>DL_200_100_80_Š*0,1 "ztratné 10%</t>
  </si>
  <si>
    <t>55</t>
  </si>
  <si>
    <t>59245005</t>
  </si>
  <si>
    <t>dlažba tvar obdélník betonová 200x100x80mm barevná</t>
  </si>
  <si>
    <t>-1101844967</t>
  </si>
  <si>
    <t>viz příloha D.4 - červená barva</t>
  </si>
  <si>
    <t>DL_200_100_80_č*0,1 "ztratné 10%</t>
  </si>
  <si>
    <t>56</t>
  </si>
  <si>
    <t>59245030</t>
  </si>
  <si>
    <t>dlažba tvar čtverec betonová 200x200x80mm přírodní</t>
  </si>
  <si>
    <t>1248394543</t>
  </si>
  <si>
    <t>viz příloha D.4 - provedení dlažby bez fazet pro lemování podél slepecké dlažby</t>
  </si>
  <si>
    <t>DL_200_200_80_Š*0,1 "ztratné 10%</t>
  </si>
  <si>
    <t>57</t>
  </si>
  <si>
    <t>59245226</t>
  </si>
  <si>
    <t>dlažba tvar obdélník betonová pro nevidomé 200x100x80mm barevná</t>
  </si>
  <si>
    <t>1267913790</t>
  </si>
  <si>
    <t>DL_200_100_80_slep*0,1 "ztratné 10%</t>
  </si>
  <si>
    <t>58</t>
  </si>
  <si>
    <t>59245030.r</t>
  </si>
  <si>
    <t>dlažba drenážní tvar čtverec betonová 200x200x80mm přírodní</t>
  </si>
  <si>
    <t>-2109168788</t>
  </si>
  <si>
    <t>DL_200_200_80_dren*0,1 "ztratné 10%</t>
  </si>
  <si>
    <t>59</t>
  </si>
  <si>
    <t>596212224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</si>
  <si>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B, pro plochy Příplatek k cenám za dlažbu z prvků dvou barev</t>
  </si>
  <si>
    <t>1590802256</t>
  </si>
  <si>
    <t>60</t>
  </si>
  <si>
    <t>596841120</t>
  </si>
  <si>
    <t>Kladení dlažby z betonových nebo kameninových dlaždic komunikací pro pěší s vyplněním spár a se smetením přebytečného materiálu na vzdálenost do 3 m s ložem z cementové malty tl. do 30 mm velikosti dlaždic do 0,09 m2 (bez zámku), pro plochy do 50 m2</t>
  </si>
  <si>
    <t>336765529</t>
  </si>
  <si>
    <t>DL_600_100_100 "určeno pro kladení dlažby přímo do podkladního betonu, bez lože z cementové malty, betonové lože není součástí této položky</t>
  </si>
  <si>
    <t>61</t>
  </si>
  <si>
    <t>R011</t>
  </si>
  <si>
    <t>dlažba tvar hranol betonová 600x100x100mm přírodní</t>
  </si>
  <si>
    <t>52869573</t>
  </si>
  <si>
    <t>viz příloha D.4 - dlážděné pásy v smíšené ploše zeleně a dlažby v předprostoru bazénu</t>
  </si>
  <si>
    <t>DL_600_100_100*0,1 "ztratné 10%</t>
  </si>
  <si>
    <t>Trubní vedení</t>
  </si>
  <si>
    <t>62</t>
  </si>
  <si>
    <t>R004</t>
  </si>
  <si>
    <t>Přeosazení stávajících poklopů inženýrských sítí včetně případné dobetonávky nebo výměny vyrovnávacích prstenců a poklopů</t>
  </si>
  <si>
    <t>-1976396493</t>
  </si>
  <si>
    <t>Ostatní konstrukce a práce, bourání</t>
  </si>
  <si>
    <t>63</t>
  </si>
  <si>
    <t>914111112</t>
  </si>
  <si>
    <t>Montáž svislé dopravní značky základní  velikosti do 1 m2 páskováním na sloupy</t>
  </si>
  <si>
    <t>2060120194</t>
  </si>
  <si>
    <t>viz příloha D.2.5</t>
  </si>
  <si>
    <t>64</t>
  </si>
  <si>
    <t>40445625</t>
  </si>
  <si>
    <t>informativní značky provozní IP8, IP9, IP11-IP13 500x700mm</t>
  </si>
  <si>
    <t>1791149407</t>
  </si>
  <si>
    <t>65</t>
  </si>
  <si>
    <t>40445256</t>
  </si>
  <si>
    <t>svorka upínací na sloupek dopravní značky D 60mm</t>
  </si>
  <si>
    <t>1069136888</t>
  </si>
  <si>
    <t>2*3</t>
  </si>
  <si>
    <t>66</t>
  </si>
  <si>
    <t>914511112</t>
  </si>
  <si>
    <t>Montáž sloupku dopravních značek  délky do 3,5 m do hliníkové patky</t>
  </si>
  <si>
    <t>1935801948</t>
  </si>
  <si>
    <t>67</t>
  </si>
  <si>
    <t>40445225</t>
  </si>
  <si>
    <t>sloupek pro dopravní značku Zn D 60mm v 3,5m</t>
  </si>
  <si>
    <t>-1844519523</t>
  </si>
  <si>
    <t>68</t>
  </si>
  <si>
    <t>40445240</t>
  </si>
  <si>
    <t>patka pro sloupek Al D 60mm</t>
  </si>
  <si>
    <t>-2075693680</t>
  </si>
  <si>
    <t>69</t>
  </si>
  <si>
    <t>40445253</t>
  </si>
  <si>
    <t>víčko plastové na sloupek D 60mm</t>
  </si>
  <si>
    <t>171115622</t>
  </si>
  <si>
    <t>70</t>
  </si>
  <si>
    <t>915131111</t>
  </si>
  <si>
    <t>Vodorovné dopravní značení stříkané barvou  přechody pro chodce, šipky, symboly bílé základní</t>
  </si>
  <si>
    <t>1763977187</t>
  </si>
  <si>
    <t>9+10,6 "V13a</t>
  </si>
  <si>
    <t>71</t>
  </si>
  <si>
    <t>915621111</t>
  </si>
  <si>
    <t>Předznačení pro vodorovné značení  stříkané barvou nebo prováděné z nátěrových hmot plošné šipky, symboly, nápisy</t>
  </si>
  <si>
    <t>-1187289206</t>
  </si>
  <si>
    <t>72</t>
  </si>
  <si>
    <t>916111122</t>
  </si>
  <si>
    <t>Osazení silniční obruby z dlažebních kostek v jedné řadě  s ložem tl. přes 50 do 100 mm, s vyplněním a zatřením spár cementovou maltou z drobných kostek bez boční opěry, do lože z betonu prostého tř. C 12/15</t>
  </si>
  <si>
    <t>230580415</t>
  </si>
  <si>
    <t>dvojřádek žulových kostek bez boční opěry se oceňuje jako dvojnásobek délky jedné řady kostek bez boční opěry</t>
  </si>
  <si>
    <t>viz příloha D.4, D.3.1</t>
  </si>
  <si>
    <t>2*120.320</t>
  </si>
  <si>
    <t>73</t>
  </si>
  <si>
    <t>58381007</t>
  </si>
  <si>
    <t>kostka dlažební žula drobná 8/10</t>
  </si>
  <si>
    <t>247309825</t>
  </si>
  <si>
    <t>přídlažba_kostky/2*0,25</t>
  </si>
  <si>
    <t>74</t>
  </si>
  <si>
    <t>916131112</t>
  </si>
  <si>
    <t>Osazení silničního obrubníku betonového se zřízením lože, s vyplněním a zatřením spár cementovou maltou ležatého bez boční opěry, do lože z betonu prostého</t>
  </si>
  <si>
    <t>-1341487269</t>
  </si>
  <si>
    <t>75</t>
  </si>
  <si>
    <t>59218002</t>
  </si>
  <si>
    <t>krajník betonový silniční 500x250x100mm</t>
  </si>
  <si>
    <t>676159886</t>
  </si>
  <si>
    <t>76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</si>
  <si>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</si>
  <si>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</si>
  <si>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1451940398</t>
  </si>
  <si>
    <t>obrubník_silniční+obrubník_nájezdový+obrubník_obloukový</t>
  </si>
  <si>
    <t>77</t>
  </si>
  <si>
    <t>59217031</t>
  </si>
  <si>
    <t>obrubník betonový silniční 1000x150x250mm</t>
  </si>
  <si>
    <t>-1820916427</t>
  </si>
  <si>
    <t>183.47</t>
  </si>
  <si>
    <t>obrubník_silniční*0,1 "ztratné</t>
  </si>
  <si>
    <t>78</t>
  </si>
  <si>
    <t>59217035</t>
  </si>
  <si>
    <t>obrubník betonový obloukový vnější 780x150x250mm</t>
  </si>
  <si>
    <t>605514308</t>
  </si>
  <si>
    <t>viz příloha D.4 - obrubník silniční obloukový s poloměrem r = 1,0m</t>
  </si>
  <si>
    <t>79</t>
  </si>
  <si>
    <t>59217029</t>
  </si>
  <si>
    <t>obrubník betonový silniční nájezdový 1000x150x150mm</t>
  </si>
  <si>
    <t>2037812962</t>
  </si>
  <si>
    <t>obrubník_nájezdový*0,1 "ztratné 10%</t>
  </si>
  <si>
    <t>80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</si>
  <si>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</si>
  <si>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</si>
  <si>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-968865104</t>
  </si>
  <si>
    <t>81</t>
  </si>
  <si>
    <t>59217017</t>
  </si>
  <si>
    <t>obrubník betonový chodníkový 1000x100x250mm</t>
  </si>
  <si>
    <t>779202278</t>
  </si>
  <si>
    <t>136,9+8,96+92,826</t>
  </si>
  <si>
    <t>obrubník_chodníkový*0,1 "ztratné</t>
  </si>
  <si>
    <t>82</t>
  </si>
  <si>
    <t>919726121</t>
  </si>
  <si>
    <t>Geotextilie netkaná pro ochranu, separaci nebo filtraci měrná hmotnost do 200 g/m2</t>
  </si>
  <si>
    <t>1111249189</t>
  </si>
  <si>
    <t>viz příloha D.1, D.3.1</t>
  </si>
  <si>
    <t>pláň*1,1</t>
  </si>
  <si>
    <t>83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</si>
  <si>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</si>
  <si>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</si>
  <si>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1416547743</t>
  </si>
  <si>
    <t>viz příloha D.2.4, D.3.1</t>
  </si>
  <si>
    <t>(11.45+0.91+5.72+0.5+8.33+1.74+36.56+4.26+25.5+35.91+5.97) "napojení na  asfalt stávající komunikace podél přídlažby ul. Sportovní</t>
  </si>
  <si>
    <t>84</t>
  </si>
  <si>
    <t>919735112</t>
  </si>
  <si>
    <t>Řezání stávajícího živičného krytu nebo podkladu  hloubky přes 50 do 100 mm</t>
  </si>
  <si>
    <t>-1138871564</t>
  </si>
  <si>
    <t>85</t>
  </si>
  <si>
    <t>919735122</t>
  </si>
  <si>
    <t>Řezání stávajícího betonového krytu nebo podkladu  hloubky přes 50 do 100 mm</t>
  </si>
  <si>
    <t>-1334884390</t>
  </si>
  <si>
    <t>86</t>
  </si>
  <si>
    <t>931992111</t>
  </si>
  <si>
    <t>Výplň dilatačních spár z polystyrenu  pěnového, tloušťky 20 mm</t>
  </si>
  <si>
    <t>1837373636</t>
  </si>
  <si>
    <t>viz příloha D.1, D.3.1, D.3.7</t>
  </si>
  <si>
    <t>5*0,3*1,1</t>
  </si>
  <si>
    <t>2*(1,79*0,3)</t>
  </si>
  <si>
    <t>8*(0,3*0,9+0,3*0,74+0,279)</t>
  </si>
  <si>
    <t>2*(0,3*0,9+0,3*0,74+0,191)</t>
  </si>
  <si>
    <t>87</t>
  </si>
  <si>
    <t>931994142</t>
  </si>
  <si>
    <t>Těsnění spáry betonové konstrukce pásy, profily, tmely  tmelem polyuretanovým spáry dilatační do 4,0 cm2</t>
  </si>
  <si>
    <t>-1791646477</t>
  </si>
  <si>
    <t>5*(0,3+0,2+0,2)</t>
  </si>
  <si>
    <t>2*(0,94+0,3+0,94)</t>
  </si>
  <si>
    <t>8*(4*(0,3+0,16)+0,35+0,16+0,2+0,2)</t>
  </si>
  <si>
    <t>2*(3*(0,3+0,16)+0,35+0,16+0,2+0,2)</t>
  </si>
  <si>
    <t>88</t>
  </si>
  <si>
    <t>624631412</t>
  </si>
  <si>
    <t>Úprava vnějších spár obvodového pláště z prefabrikovaných dílců vyplnění spáry těsnicím provazcem z pěnového polyetylénu, šířky přes 20 do 30 mm</t>
  </si>
  <si>
    <t>470093724</t>
  </si>
  <si>
    <t>součástí položky je příprava spáry vyškrábáním EPS desky do hloubky cca 5 cm a její vyčištění před osazením těsnícího provazce</t>
  </si>
  <si>
    <t>89</t>
  </si>
  <si>
    <t>935113211</t>
  </si>
  <si>
    <t>Osazení odvodňovacího žlabu s krycím roštem  betonového šířky do 200 mm</t>
  </si>
  <si>
    <t>-770228436</t>
  </si>
  <si>
    <t>90</t>
  </si>
  <si>
    <t>R101</t>
  </si>
  <si>
    <t>žlab odvodňovací betonový se spádem dna 0,5% 1000x200x250 - 185/180mm, pozinková mříž tř. zatížení A15</t>
  </si>
  <si>
    <t>ks</t>
  </si>
  <si>
    <t>921579114</t>
  </si>
  <si>
    <t>91</t>
  </si>
  <si>
    <t>R102</t>
  </si>
  <si>
    <t>žlab odvodňovací betonový se spádem dna 0,5% 1000x200x250 - 180/175mm, pozinková mříž tř. zatížení A15</t>
  </si>
  <si>
    <t>-2119841155</t>
  </si>
  <si>
    <t>92</t>
  </si>
  <si>
    <t>R103</t>
  </si>
  <si>
    <t>žlab odvodňovací betonový se spádem dna 0,5% 1000x200x250 - 175/170mm, pozinková mříž tř. zatížení A15</t>
  </si>
  <si>
    <t>-442169344</t>
  </si>
  <si>
    <t>93</t>
  </si>
  <si>
    <t>R104</t>
  </si>
  <si>
    <t>žlab odvodňovací betonový se spádem dna 0,5% 1000x200x250 - 170/165mm, pozinková mříž tř. zatížení A15</t>
  </si>
  <si>
    <t>626152316</t>
  </si>
  <si>
    <t>94</t>
  </si>
  <si>
    <t>R105</t>
  </si>
  <si>
    <t>žlab odvodňovací betonový se spádem dna 0,5% 1000x200x250 - 165/160mm, pozinková mříž tř. zatížení A15</t>
  </si>
  <si>
    <t>1539150589</t>
  </si>
  <si>
    <t>95</t>
  </si>
  <si>
    <t>R106</t>
  </si>
  <si>
    <t>žlab odvodňovací betonový se spádem dna 0,5% 1000x200x250 - 160/155mm, pozinková mříž tř. zatížení A15</t>
  </si>
  <si>
    <t>-701861721</t>
  </si>
  <si>
    <t>96</t>
  </si>
  <si>
    <t>R107</t>
  </si>
  <si>
    <t>žlab odvodňovací betonový se spádem dna 0,5% 1000x200x250 - 155/150mm, pozinková mříž tř. zatížení A15</t>
  </si>
  <si>
    <t>-775869452</t>
  </si>
  <si>
    <t>97</t>
  </si>
  <si>
    <t>R108</t>
  </si>
  <si>
    <t>žlab odvodňovací betonový se spádem dna 0,5% 1000x200x250 - 150/145mm, pozinková mříž tř. zatížení A15</t>
  </si>
  <si>
    <t>-1079223792</t>
  </si>
  <si>
    <t>98</t>
  </si>
  <si>
    <t>R110</t>
  </si>
  <si>
    <t>vpust betonová 500x200x500mm pro žlab odvodňovací, pozinková mříž tř. zatížení A15, vývod DN110</t>
  </si>
  <si>
    <t>-596783314</t>
  </si>
  <si>
    <t>99</t>
  </si>
  <si>
    <t>R109</t>
  </si>
  <si>
    <t>čelo plné na začátek a konec odvodňovacího žlabu beton všechny stavební výšky</t>
  </si>
  <si>
    <t>-2049108233</t>
  </si>
  <si>
    <t>100</t>
  </si>
  <si>
    <t>938908411</t>
  </si>
  <si>
    <t>Čištění vozovek splachováním vodou povrchu podkladu nebo krytu živičného, betonového nebo dlážděného</t>
  </si>
  <si>
    <t>-690060222</t>
  </si>
  <si>
    <t>očištění povrchu před pokládkou obrusné asfaltové vrstvy</t>
  </si>
  <si>
    <t>očištění stávajících komunikací od nečistot v průběhu stavby a po dokončení stavby - celkem 3x plocha stávající komunikace v délce 250 m</t>
  </si>
  <si>
    <t>3*(250*7,5)</t>
  </si>
  <si>
    <t>"příprava povrchu pro vodorovné značení</t>
  </si>
  <si>
    <t>101</t>
  </si>
  <si>
    <t>961055111</t>
  </si>
  <si>
    <t>Bourání základů z betonu  železového</t>
  </si>
  <si>
    <t>-1668781766</t>
  </si>
  <si>
    <t>5*(4*1,25*(1,5+1,0)/2) "schodiště</t>
  </si>
  <si>
    <t>42,5*0,3*1 "zídka podél schodiště</t>
  </si>
  <si>
    <t>102</t>
  </si>
  <si>
    <t>966006132</t>
  </si>
  <si>
    <t>Odstranění dopravních nebo orientačních značek se sloupkem  s uložením hmot na vzdálenost do 20 m nebo s naložením na dopravní prostředek, se zásypem jam a jeho zhutněním s betonovou patkou</t>
  </si>
  <si>
    <t>-1733801784</t>
  </si>
  <si>
    <t>viz příloha D.1, D.2.5</t>
  </si>
  <si>
    <t>103</t>
  </si>
  <si>
    <t>966007112</t>
  </si>
  <si>
    <t>Odstranění vodorovného dopravního značení frézováním  značeného barvou čáry šířky do 250 mm</t>
  </si>
  <si>
    <t>907775559</t>
  </si>
  <si>
    <t>3+12,4</t>
  </si>
  <si>
    <t>104</t>
  </si>
  <si>
    <t>966007113</t>
  </si>
  <si>
    <t>Odstranění vodorovného dopravního značení frézováním  značeného barvou plošného</t>
  </si>
  <si>
    <t>1132046528</t>
  </si>
  <si>
    <t>3,1*6,3/2+2*4,5/2</t>
  </si>
  <si>
    <t>997</t>
  </si>
  <si>
    <t>Přesun sutě</t>
  </si>
  <si>
    <t>105</t>
  </si>
  <si>
    <t>997221571</t>
  </si>
  <si>
    <t>Vodorovná doprava vybouraných hmot  bez naložení, ale se složením a s hrubým urovnáním na vzdálenost do 1 km</t>
  </si>
  <si>
    <t>1490037447</t>
  </si>
  <si>
    <t>odpad_beton+bourání_ŽB*2,4+bourání_asfalt*2,4*0,1</t>
  </si>
  <si>
    <t>106</t>
  </si>
  <si>
    <t>997221579</t>
  </si>
  <si>
    <t>Vodorovná doprava vybouraných hmot  bez naložení, ale se složením a s hrubým urovnáním na vzdálenost Příplatek k ceně za každý další i započatý 1 km přes 1 km</t>
  </si>
  <si>
    <t>1384396939</t>
  </si>
  <si>
    <t>za dalších 9 km</t>
  </si>
  <si>
    <t>516,613*9 'Přepočtené koeficientem množství</t>
  </si>
  <si>
    <t>107</t>
  </si>
  <si>
    <t>997221861</t>
  </si>
  <si>
    <t>Poplatek za uložení stavebního odpadu na recyklační skládce (skládkovné) z prostého betonu zatříděného do Katalogu odpadů pod kódem 17 01 01</t>
  </si>
  <si>
    <t>1140818108</t>
  </si>
  <si>
    <t>(bourání_bet_SC*0,15+bourání_dl_bet*0,06+bourání_dl_zám*0,08)*2,2</t>
  </si>
  <si>
    <t>(bourání_obrubníky+bourání_přídlažba)*0,1</t>
  </si>
  <si>
    <t>108</t>
  </si>
  <si>
    <t>997221862</t>
  </si>
  <si>
    <t>Poplatek za uložení stavebního odpadu na recyklační skládce (skládkovné) z armovaného betonu zatříděného do Katalogu odpadů pod kódem 17 01 01</t>
  </si>
  <si>
    <t>-1651861077</t>
  </si>
  <si>
    <t>bourání_ŽB*2,4</t>
  </si>
  <si>
    <t>109</t>
  </si>
  <si>
    <t>997221875</t>
  </si>
  <si>
    <t>Poplatek za uložení stavebního odpadu na recyklační skládce (skládkovné) asfaltového bez obsahu dehtu zatříděného do Katalogu odpadů pod kódem 17 03 02</t>
  </si>
  <si>
    <t>1338417105</t>
  </si>
  <si>
    <t>bourání_asfalt*0,1*2,4</t>
  </si>
  <si>
    <t>998</t>
  </si>
  <si>
    <t>Přesun hmot</t>
  </si>
  <si>
    <t>110</t>
  </si>
  <si>
    <t>998223011</t>
  </si>
  <si>
    <t>Přesun hmot pro pozemní komunikace s krytem dlážděným  dopravní vzdálenost do 200 m jakékoliv délky objektu</t>
  </si>
  <si>
    <t>49847858</t>
  </si>
  <si>
    <t>541,785*0,7 'Přepočtené koeficientem množství</t>
  </si>
  <si>
    <t>111</t>
  </si>
  <si>
    <t>998225111</t>
  </si>
  <si>
    <t>Přesun hmot pro komunikace s krytem z kameniva, monolitickým betonovým nebo živičným  dopravní vzdálenost do 200 m jakékoliv délky objektu</t>
  </si>
  <si>
    <t>-65518369</t>
  </si>
  <si>
    <t>541,785*0,3 'Přepočtené koeficientem množství</t>
  </si>
  <si>
    <t>PSV</t>
  </si>
  <si>
    <t>Práce a dodávky PSV</t>
  </si>
  <si>
    <t>767</t>
  </si>
  <si>
    <t>Konstrukce zámečnické</t>
  </si>
  <si>
    <t>112</t>
  </si>
  <si>
    <t>767165111</t>
  </si>
  <si>
    <t>Montáž zábradlí rovného  madel z trubek nebo tenkostěnných profilů šroubováním</t>
  </si>
  <si>
    <t>-1205153074</t>
  </si>
  <si>
    <t>viz příloha D.3.8, D.4 - trubky madel budou z výroby dodány nařezené dle navržených délek a kusů a naohýbané dle navržených výškových a směrových lomů</t>
  </si>
  <si>
    <t>186.36</t>
  </si>
  <si>
    <t>113</t>
  </si>
  <si>
    <t>767220550</t>
  </si>
  <si>
    <t>Montáž schodišťového zábradlí  osazení samostatného sloupku</t>
  </si>
  <si>
    <t>2045231226</t>
  </si>
  <si>
    <t>viz příloha D.4 - součástí položky je rozměření patek, vyvrtání otvorů a osazení kotevních prvků sloupků do podkladu</t>
  </si>
  <si>
    <t>trubky sloupků budou z výroby dodány nařezené dle navržených délek a kusů a</t>
  </si>
  <si>
    <t>44+29</t>
  </si>
  <si>
    <t>114</t>
  </si>
  <si>
    <t>N001</t>
  </si>
  <si>
    <t>trubka nerezová broušená, ocel AISI 304, 42,4x2mm</t>
  </si>
  <si>
    <t>-1781733900</t>
  </si>
  <si>
    <t>46,2 "sloupky na betonové patky</t>
  </si>
  <si>
    <t>30,45 "sloupky na betonovou zídku</t>
  </si>
  <si>
    <t>186,36 "madla</t>
  </si>
  <si>
    <t>115</t>
  </si>
  <si>
    <t>N002</t>
  </si>
  <si>
    <t>nerezová záslepka plochá pro sloupek 42,4x2mm, ocel AISI 304</t>
  </si>
  <si>
    <t>-864354302</t>
  </si>
  <si>
    <t>116</t>
  </si>
  <si>
    <t>N003</t>
  </si>
  <si>
    <t>nerezový držák madla 42,4x2mm pro sloupek 42,4x2mm, dřík 25mm, ocel AISI 304</t>
  </si>
  <si>
    <t>2011073544</t>
  </si>
  <si>
    <t>viz příloha D.4, součástí dodávky je nezbytný spojovací materiál pro uchycení madla</t>
  </si>
  <si>
    <t>128</t>
  </si>
  <si>
    <t>117</t>
  </si>
  <si>
    <t>N003A</t>
  </si>
  <si>
    <t>-823535803</t>
  </si>
  <si>
    <t>118</t>
  </si>
  <si>
    <t>N004</t>
  </si>
  <si>
    <t>nerezový držák madla 42,4x2mm s přírubou 60mm pro kotvení do zdi, dřík 12mm, ocel AISI 304</t>
  </si>
  <si>
    <t>-1171926737</t>
  </si>
  <si>
    <t>119</t>
  </si>
  <si>
    <t>N005</t>
  </si>
  <si>
    <t>nerezová patka sloupku 42,4x2mm s přírubou 94mm pro osazení na beton, dřík výšky 95 mm, ocel AISI 304</t>
  </si>
  <si>
    <t>201237735</t>
  </si>
  <si>
    <t>viz příloha D.4, součástí dodávky je nezbytný spojovací materiál pro uchycení sloupku</t>
  </si>
  <si>
    <t>120</t>
  </si>
  <si>
    <t>N006</t>
  </si>
  <si>
    <t>nerezová krycí rozeta patky sloupku 42,4x2mm, ocel AISI 304</t>
  </si>
  <si>
    <t>-1543262684</t>
  </si>
  <si>
    <t>121</t>
  </si>
  <si>
    <t>N007</t>
  </si>
  <si>
    <t>nerezová násuvná spojka potrubí 42,4x2mm, ocel AISI 304</t>
  </si>
  <si>
    <t>650053958</t>
  </si>
  <si>
    <t>122</t>
  </si>
  <si>
    <t>N008</t>
  </si>
  <si>
    <t>Nerezová montážní kotva do betonu se závitem M8, délky 80mm</t>
  </si>
  <si>
    <t>637952357</t>
  </si>
  <si>
    <t>282</t>
  </si>
  <si>
    <t>123</t>
  </si>
  <si>
    <t>R001</t>
  </si>
  <si>
    <t>polymer malta epoxidová vyrovnávací 18 kg/m2 při tloušťce vrstvy 10 mm</t>
  </si>
  <si>
    <t>930136581</t>
  </si>
  <si>
    <t>10,315</t>
  </si>
  <si>
    <t>783</t>
  </si>
  <si>
    <t>Dokončovací práce - nátěry</t>
  </si>
  <si>
    <t>124</t>
  </si>
  <si>
    <t>783932171</t>
  </si>
  <si>
    <t>Vyrovnání podkladu betonových podlah celoplošně, tloušťky do 3 mm modifikovanou cementovou stěrkou</t>
  </si>
  <si>
    <t>773143665</t>
  </si>
  <si>
    <t xml:space="preserve">viz příloha D.1, D.3.1, D.3.7 </t>
  </si>
  <si>
    <t>10*0,15*3,6 "první a poslední podstupnice schodišťových stupňů</t>
  </si>
  <si>
    <t>SEZNAM FIGUR</t>
  </si>
  <si>
    <t>Výměra</t>
  </si>
  <si>
    <t xml:space="preserve"> IO200.2</t>
  </si>
  <si>
    <t>Použití figury:</t>
  </si>
  <si>
    <t>Asfaltový beton vrstva obrusná ACO 11 (ABS) tř. I tl 40 mm š přes 3 m z nemodifikovaného asfaltu</t>
  </si>
  <si>
    <t>Asfaltový beton vrstva podkladní ACP 16 (obalované kamenivo OKS) tl 70 mm š přes 3 m</t>
  </si>
  <si>
    <t>Podklad ze směsi stmelené cementem SC C 8/10 (KSC I) tl 150 mm</t>
  </si>
  <si>
    <t>Postřik infiltrační kationaktivní emulzí v množství 1 kg/m2</t>
  </si>
  <si>
    <t>Postřik živičný spojovací ze silniční emulze v množství 0,50 kg/m2</t>
  </si>
  <si>
    <t>Čištění vozovek splachováním vodou</t>
  </si>
  <si>
    <t>Zřízení bednění základových patek</t>
  </si>
  <si>
    <t>Odstranění bednění základových patek</t>
  </si>
  <si>
    <t>Zřízení bednění základových pasů rovného</t>
  </si>
  <si>
    <t>Odstranění bednění základových pasů rovného</t>
  </si>
  <si>
    <t>Odstranění podkladu živičného tl 100 mm strojně pl přes 200 m2</t>
  </si>
  <si>
    <t>Vodorovná doprava vybouraných hmot do 1 km</t>
  </si>
  <si>
    <t>Příplatek ZKD 1 km u vodorovné dopravy vybouraných hmot</t>
  </si>
  <si>
    <t>Odstranění podkladu z betonu prostého tl 150 mm strojně pl přes 200 m2</t>
  </si>
  <si>
    <t>Poplatek za uložení stavebního odpadu na recyklační skládce (skládkovné) z prostého betonu pod kódem 17 01 01</t>
  </si>
  <si>
    <t>Rozebrání dlažeb z betonových nebo kamenných dlaždic komunikací pro pěší strojně pl přes 50 m2</t>
  </si>
  <si>
    <t>Rozebrání dlažeb ze zámkových dlaždic komunikací pro pěší strojně pl přes 50 m2</t>
  </si>
  <si>
    <t>Vytrhání obrub krajníků obrubníků stojatých</t>
  </si>
  <si>
    <t>Vytrhání obrub silničních ležatých</t>
  </si>
  <si>
    <t>Odstranění podkladu z kameniva drceného tl 300 mm strojně pl přes 200 m2</t>
  </si>
  <si>
    <t>Vodorovné přemístění do 10000 m výkopku/sypaniny z horniny třídy těžitelnosti I, skupiny 1 až 3</t>
  </si>
  <si>
    <t>Bourání základů ze ŽB</t>
  </si>
  <si>
    <t>Poplatek za uložení stavebního odpadu na recyklační skládce (skládkovné) z armovaného betonu pod kódem 17 01 01</t>
  </si>
  <si>
    <t>Úprava pláně pro silnice a dálnice v zářezech se zhutněním</t>
  </si>
  <si>
    <t>Podklad ze štěrkodrtě ŠDa tl 150 mm, frakce 0-63mm</t>
  </si>
  <si>
    <t>Podklad ze štěrkodrtě ŠDb tl. 300 mm, frakce 0-63mm  - výměna podloží</t>
  </si>
  <si>
    <t>Kladení zámkové dlažby pozemních komunikací tl 80 mm skupiny A pl přes 300 m2</t>
  </si>
  <si>
    <t>Příplatek za kombinaci dvou barev u betonových dlažeb pozemních komunikací tl 80 mm skupiny B</t>
  </si>
  <si>
    <t>Podklad ze štěrkodrtě ŠDa tl 100 mm, frakce 0-32mm</t>
  </si>
  <si>
    <t>Podklad ze štěrkodrtě ŠDb tl 200 mm, frakce 0-63mm - výměna podloží</t>
  </si>
  <si>
    <t>Kladení zámkové dlažby komunikací pro pěší tl 60 mm skupiny A pl přes 300 m2</t>
  </si>
  <si>
    <t>Příplatek za kombinaci dvou barev u kladení betonových dlažeb komunikací pro pěší tl 60 mm skupiny A</t>
  </si>
  <si>
    <t>Podklad ze štěrkodrtě ŠDa tl 150 mm, frakce 0-32mm</t>
  </si>
  <si>
    <t>Podklad ze štěrkodrtě ŠDa tl 200 mm, frakce 0-63 mm</t>
  </si>
  <si>
    <t>Sedlové lože z betonu prostého tř. C 12/15 otevřený výkop</t>
  </si>
  <si>
    <t>Kladení betonové dlažby komunikací pro pěší do lože z cement malty vel do 0,09 m2 plochy do 50 m2</t>
  </si>
  <si>
    <t>Uložení sypaniny z hornin soudržných do násypů zhutněných silnic a dálnic</t>
  </si>
  <si>
    <t>Vodorovné přemístění do 500 m výkopku/sypaniny z horniny třídy těžitelnosti I, skupiny 1 až 3</t>
  </si>
  <si>
    <t>Nakládání výkopku z hornin třídy těžitelnosti I, skupiny 1 až 3 přes 100 m3</t>
  </si>
  <si>
    <t>Uložení sypaniny na skládky nebo meziskládky</t>
  </si>
  <si>
    <t>nátěr_stupnice</t>
  </si>
  <si>
    <t>Osazení chodníkového obrubníku betonového stojatého s boční opěrou do lože z betonu prostého</t>
  </si>
  <si>
    <t>Osazení silničního obrubníku betonového stojatého s boční opěrou do lože z betonu prostého</t>
  </si>
  <si>
    <t>Odkopávky a prokopávky nezapažené pro silnice a dálnice v hornině třídy těžitelnosti I objem do 5000 m3 strojně</t>
  </si>
  <si>
    <t>Poplatek za uložení na skládce (skládkovné) zeminy a kamení kód odpadu 17 05 04</t>
  </si>
  <si>
    <t>Rozprostření ornice tl vrstvy do 200 mm pl do 500 m2 v rovině nebo ve svahu do 1:5 strojně</t>
  </si>
  <si>
    <t>Založení parkového trávníku výsevem plochy do 1000 m2 v rovině a ve svahu do 1:5</t>
  </si>
  <si>
    <t>Úprava pláně v hornině třídy těžitelnosti I, skupiny 1 až 3 bez zhutnění</t>
  </si>
  <si>
    <t>Geotextilie pro ochranu, separaci a filtraci netkaná měrná hmotnost do 200 g/m2</t>
  </si>
  <si>
    <t>Osazení silničního obrubníku betonového ležatého bez boční opěry do lože z betonu prostého</t>
  </si>
  <si>
    <t>Osazení obruby z drobných kostek bez boční opěry do lože z betonu prostého</t>
  </si>
  <si>
    <t>Skrývka zemin schopných zúrodnění v rovině a svahu do 1:5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</si>
</sst>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6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/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290"/>
      <c r="AS2" s="290"/>
      <c r="AT2" s="290"/>
      <c r="AU2" s="290"/>
      <c r="AV2" s="290"/>
      <c r="AW2" s="290"/>
      <c r="AX2" s="290"/>
      <c r="AY2" s="290"/>
      <c r="AZ2" s="290"/>
      <c r="BA2" s="290"/>
      <c r="BB2" s="290"/>
      <c r="BC2" s="290"/>
      <c r="BD2" s="290"/>
      <c r="BE2" s="290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22" t="s">
        <v>14</v>
      </c>
      <c r="L5" s="323"/>
      <c r="M5" s="323"/>
      <c r="N5" s="323"/>
      <c r="O5" s="323"/>
      <c r="P5" s="323"/>
      <c r="Q5" s="323"/>
      <c r="R5" s="323"/>
      <c r="S5" s="323"/>
      <c r="T5" s="323"/>
      <c r="U5" s="323"/>
      <c r="V5" s="323"/>
      <c r="W5" s="323"/>
      <c r="X5" s="323"/>
      <c r="Y5" s="323"/>
      <c r="Z5" s="323"/>
      <c r="AA5" s="323"/>
      <c r="AB5" s="323"/>
      <c r="AC5" s="323"/>
      <c r="AD5" s="323"/>
      <c r="AE5" s="323"/>
      <c r="AF5" s="323"/>
      <c r="AG5" s="323"/>
      <c r="AH5" s="323"/>
      <c r="AI5" s="323"/>
      <c r="AJ5" s="323"/>
      <c r="AK5" s="323"/>
      <c r="AL5" s="323"/>
      <c r="AM5" s="323"/>
      <c r="AN5" s="323"/>
      <c r="AO5" s="323"/>
      <c r="AP5" s="23"/>
      <c r="AQ5" s="23"/>
      <c r="AR5" s="21"/>
      <c r="BE5" s="319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24" t="s">
        <v>17</v>
      </c>
      <c r="L6" s="323"/>
      <c r="M6" s="323"/>
      <c r="N6" s="323"/>
      <c r="O6" s="323"/>
      <c r="P6" s="323"/>
      <c r="Q6" s="323"/>
      <c r="R6" s="323"/>
      <c r="S6" s="323"/>
      <c r="T6" s="323"/>
      <c r="U6" s="323"/>
      <c r="V6" s="323"/>
      <c r="W6" s="323"/>
      <c r="X6" s="323"/>
      <c r="Y6" s="323"/>
      <c r="Z6" s="323"/>
      <c r="AA6" s="323"/>
      <c r="AB6" s="323"/>
      <c r="AC6" s="323"/>
      <c r="AD6" s="323"/>
      <c r="AE6" s="323"/>
      <c r="AF6" s="323"/>
      <c r="AG6" s="323"/>
      <c r="AH6" s="323"/>
      <c r="AI6" s="323"/>
      <c r="AJ6" s="323"/>
      <c r="AK6" s="323"/>
      <c r="AL6" s="323"/>
      <c r="AM6" s="323"/>
      <c r="AN6" s="323"/>
      <c r="AO6" s="323"/>
      <c r="AP6" s="23"/>
      <c r="AQ6" s="23"/>
      <c r="AR6" s="21"/>
      <c r="BE6" s="320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320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320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0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0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0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0"/>
      <c r="BS12" s="18" t="s">
        <v>6</v>
      </c>
    </row>
    <row r="13" spans="1:74" s="1" customFormat="1" ht="12" customHeight="1">
      <c r="B13" s="22"/>
      <c r="C13" s="23"/>
      <c r="D13" s="30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29</v>
      </c>
      <c r="AO13" s="23"/>
      <c r="AP13" s="23"/>
      <c r="AQ13" s="23"/>
      <c r="AR13" s="21"/>
      <c r="BE13" s="320"/>
      <c r="BS13" s="18" t="s">
        <v>6</v>
      </c>
    </row>
    <row r="14" spans="1:74" ht="12.75">
      <c r="B14" s="22"/>
      <c r="C14" s="23"/>
      <c r="D14" s="23"/>
      <c r="E14" s="325" t="s">
        <v>29</v>
      </c>
      <c r="F14" s="326"/>
      <c r="G14" s="326"/>
      <c r="H14" s="326"/>
      <c r="I14" s="326"/>
      <c r="J14" s="326"/>
      <c r="K14" s="326"/>
      <c r="L14" s="326"/>
      <c r="M14" s="326"/>
      <c r="N14" s="326"/>
      <c r="O14" s="326"/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30" t="s">
        <v>27</v>
      </c>
      <c r="AL14" s="23"/>
      <c r="AM14" s="23"/>
      <c r="AN14" s="32" t="s">
        <v>29</v>
      </c>
      <c r="AO14" s="23"/>
      <c r="AP14" s="23"/>
      <c r="AQ14" s="23"/>
      <c r="AR14" s="21"/>
      <c r="BE14" s="320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0"/>
      <c r="BS15" s="18" t="s">
        <v>4</v>
      </c>
    </row>
    <row r="16" spans="1:74" s="1" customFormat="1" ht="12" customHeight="1">
      <c r="B16" s="22"/>
      <c r="C16" s="23"/>
      <c r="D16" s="30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0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0"/>
      <c r="BS17" s="18" t="s">
        <v>32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0"/>
      <c r="BS18" s="18" t="s">
        <v>6</v>
      </c>
    </row>
    <row r="19" spans="1:71" s="1" customFormat="1" ht="12" customHeight="1">
      <c r="B19" s="22"/>
      <c r="C19" s="23"/>
      <c r="D19" s="30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0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0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0"/>
    </row>
    <row r="22" spans="1:71" s="1" customFormat="1" ht="12" customHeight="1">
      <c r="B22" s="22"/>
      <c r="C22" s="23"/>
      <c r="D22" s="30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0"/>
    </row>
    <row r="23" spans="1:71" s="1" customFormat="1" ht="16.5" customHeight="1">
      <c r="B23" s="22"/>
      <c r="C23" s="23"/>
      <c r="D23" s="23"/>
      <c r="E23" s="327" t="s">
        <v>1</v>
      </c>
      <c r="F23" s="327"/>
      <c r="G23" s="327"/>
      <c r="H23" s="327"/>
      <c r="I23" s="327"/>
      <c r="J23" s="327"/>
      <c r="K23" s="327"/>
      <c r="L23" s="327"/>
      <c r="M23" s="327"/>
      <c r="N23" s="327"/>
      <c r="O23" s="327"/>
      <c r="P23" s="327"/>
      <c r="Q23" s="327"/>
      <c r="R23" s="327"/>
      <c r="S23" s="327"/>
      <c r="T23" s="327"/>
      <c r="U23" s="327"/>
      <c r="V23" s="327"/>
      <c r="W23" s="327"/>
      <c r="X23" s="327"/>
      <c r="Y23" s="327"/>
      <c r="Z23" s="327"/>
      <c r="AA23" s="327"/>
      <c r="AB23" s="327"/>
      <c r="AC23" s="327"/>
      <c r="AD23" s="327"/>
      <c r="AE23" s="327"/>
      <c r="AF23" s="327"/>
      <c r="AG23" s="327"/>
      <c r="AH23" s="327"/>
      <c r="AI23" s="327"/>
      <c r="AJ23" s="327"/>
      <c r="AK23" s="327"/>
      <c r="AL23" s="327"/>
      <c r="AM23" s="327"/>
      <c r="AN23" s="327"/>
      <c r="AO23" s="23"/>
      <c r="AP23" s="23"/>
      <c r="AQ23" s="23"/>
      <c r="AR23" s="21"/>
      <c r="BE23" s="320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0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20"/>
    </row>
    <row r="26" spans="1:71" s="2" customFormat="1" ht="25.9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28">
        <f>ROUND(AG94,2)</f>
        <v>0</v>
      </c>
      <c r="AL26" s="329"/>
      <c r="AM26" s="329"/>
      <c r="AN26" s="329"/>
      <c r="AO26" s="329"/>
      <c r="AP26" s="37"/>
      <c r="AQ26" s="37"/>
      <c r="AR26" s="40"/>
      <c r="BE26" s="320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20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30" t="s">
        <v>36</v>
      </c>
      <c r="M28" s="330"/>
      <c r="N28" s="330"/>
      <c r="O28" s="330"/>
      <c r="P28" s="330"/>
      <c r="Q28" s="37"/>
      <c r="R28" s="37"/>
      <c r="S28" s="37"/>
      <c r="T28" s="37"/>
      <c r="U28" s="37"/>
      <c r="V28" s="37"/>
      <c r="W28" s="330" t="s">
        <v>37</v>
      </c>
      <c r="X28" s="330"/>
      <c r="Y28" s="330"/>
      <c r="Z28" s="330"/>
      <c r="AA28" s="330"/>
      <c r="AB28" s="330"/>
      <c r="AC28" s="330"/>
      <c r="AD28" s="330"/>
      <c r="AE28" s="330"/>
      <c r="AF28" s="37"/>
      <c r="AG28" s="37"/>
      <c r="AH28" s="37"/>
      <c r="AI28" s="37"/>
      <c r="AJ28" s="37"/>
      <c r="AK28" s="330" t="s">
        <v>38</v>
      </c>
      <c r="AL28" s="330"/>
      <c r="AM28" s="330"/>
      <c r="AN28" s="330"/>
      <c r="AO28" s="330"/>
      <c r="AP28" s="37"/>
      <c r="AQ28" s="37"/>
      <c r="AR28" s="40"/>
      <c r="BE28" s="320"/>
    </row>
    <row r="29" spans="1:71" s="3" customFormat="1" ht="14.45" customHeight="1">
      <c r="B29" s="41"/>
      <c r="C29" s="42"/>
      <c r="D29" s="30" t="s">
        <v>39</v>
      </c>
      <c r="E29" s="42"/>
      <c r="F29" s="30" t="s">
        <v>40</v>
      </c>
      <c r="G29" s="42"/>
      <c r="H29" s="42"/>
      <c r="I29" s="42"/>
      <c r="J29" s="42"/>
      <c r="K29" s="42"/>
      <c r="L29" s="314">
        <v>0.21</v>
      </c>
      <c r="M29" s="313"/>
      <c r="N29" s="313"/>
      <c r="O29" s="313"/>
      <c r="P29" s="313"/>
      <c r="Q29" s="42"/>
      <c r="R29" s="42"/>
      <c r="S29" s="42"/>
      <c r="T29" s="42"/>
      <c r="U29" s="42"/>
      <c r="V29" s="42"/>
      <c r="W29" s="312">
        <f>ROUND(AZ94, 2)</f>
        <v>0</v>
      </c>
      <c r="X29" s="313"/>
      <c r="Y29" s="313"/>
      <c r="Z29" s="313"/>
      <c r="AA29" s="313"/>
      <c r="AB29" s="313"/>
      <c r="AC29" s="313"/>
      <c r="AD29" s="313"/>
      <c r="AE29" s="313"/>
      <c r="AF29" s="42"/>
      <c r="AG29" s="42"/>
      <c r="AH29" s="42"/>
      <c r="AI29" s="42"/>
      <c r="AJ29" s="42"/>
      <c r="AK29" s="312">
        <f>ROUND(AV94, 2)</f>
        <v>0</v>
      </c>
      <c r="AL29" s="313"/>
      <c r="AM29" s="313"/>
      <c r="AN29" s="313"/>
      <c r="AO29" s="313"/>
      <c r="AP29" s="42"/>
      <c r="AQ29" s="42"/>
      <c r="AR29" s="43"/>
      <c r="BE29" s="321"/>
    </row>
    <row r="30" spans="1:71" s="3" customFormat="1" ht="14.45" customHeight="1">
      <c r="B30" s="41"/>
      <c r="C30" s="42"/>
      <c r="D30" s="42"/>
      <c r="E30" s="42"/>
      <c r="F30" s="30" t="s">
        <v>41</v>
      </c>
      <c r="G30" s="42"/>
      <c r="H30" s="42"/>
      <c r="I30" s="42"/>
      <c r="J30" s="42"/>
      <c r="K30" s="42"/>
      <c r="L30" s="314">
        <v>0.15</v>
      </c>
      <c r="M30" s="313"/>
      <c r="N30" s="313"/>
      <c r="O30" s="313"/>
      <c r="P30" s="313"/>
      <c r="Q30" s="42"/>
      <c r="R30" s="42"/>
      <c r="S30" s="42"/>
      <c r="T30" s="42"/>
      <c r="U30" s="42"/>
      <c r="V30" s="42"/>
      <c r="W30" s="312">
        <f>ROUND(BA94, 2)</f>
        <v>0</v>
      </c>
      <c r="X30" s="313"/>
      <c r="Y30" s="313"/>
      <c r="Z30" s="313"/>
      <c r="AA30" s="313"/>
      <c r="AB30" s="313"/>
      <c r="AC30" s="313"/>
      <c r="AD30" s="313"/>
      <c r="AE30" s="313"/>
      <c r="AF30" s="42"/>
      <c r="AG30" s="42"/>
      <c r="AH30" s="42"/>
      <c r="AI30" s="42"/>
      <c r="AJ30" s="42"/>
      <c r="AK30" s="312">
        <f>ROUND(AW94, 2)</f>
        <v>0</v>
      </c>
      <c r="AL30" s="313"/>
      <c r="AM30" s="313"/>
      <c r="AN30" s="313"/>
      <c r="AO30" s="313"/>
      <c r="AP30" s="42"/>
      <c r="AQ30" s="42"/>
      <c r="AR30" s="43"/>
      <c r="BE30" s="321"/>
    </row>
    <row r="31" spans="1:71" s="3" customFormat="1" ht="14.45" hidden="1" customHeight="1">
      <c r="B31" s="41"/>
      <c r="C31" s="42"/>
      <c r="D31" s="42"/>
      <c r="E31" s="42"/>
      <c r="F31" s="30" t="s">
        <v>42</v>
      </c>
      <c r="G31" s="42"/>
      <c r="H31" s="42"/>
      <c r="I31" s="42"/>
      <c r="J31" s="42"/>
      <c r="K31" s="42"/>
      <c r="L31" s="314">
        <v>0.21</v>
      </c>
      <c r="M31" s="313"/>
      <c r="N31" s="313"/>
      <c r="O31" s="313"/>
      <c r="P31" s="313"/>
      <c r="Q31" s="42"/>
      <c r="R31" s="42"/>
      <c r="S31" s="42"/>
      <c r="T31" s="42"/>
      <c r="U31" s="42"/>
      <c r="V31" s="42"/>
      <c r="W31" s="312">
        <f>ROUND(BB94, 2)</f>
        <v>0</v>
      </c>
      <c r="X31" s="313"/>
      <c r="Y31" s="313"/>
      <c r="Z31" s="313"/>
      <c r="AA31" s="313"/>
      <c r="AB31" s="313"/>
      <c r="AC31" s="313"/>
      <c r="AD31" s="313"/>
      <c r="AE31" s="313"/>
      <c r="AF31" s="42"/>
      <c r="AG31" s="42"/>
      <c r="AH31" s="42"/>
      <c r="AI31" s="42"/>
      <c r="AJ31" s="42"/>
      <c r="AK31" s="312">
        <v>0</v>
      </c>
      <c r="AL31" s="313"/>
      <c r="AM31" s="313"/>
      <c r="AN31" s="313"/>
      <c r="AO31" s="313"/>
      <c r="AP31" s="42"/>
      <c r="AQ31" s="42"/>
      <c r="AR31" s="43"/>
      <c r="BE31" s="321"/>
    </row>
    <row r="32" spans="1:71" s="3" customFormat="1" ht="14.45" hidden="1" customHeight="1">
      <c r="B32" s="41"/>
      <c r="C32" s="42"/>
      <c r="D32" s="42"/>
      <c r="E32" s="42"/>
      <c r="F32" s="30" t="s">
        <v>43</v>
      </c>
      <c r="G32" s="42"/>
      <c r="H32" s="42"/>
      <c r="I32" s="42"/>
      <c r="J32" s="42"/>
      <c r="K32" s="42"/>
      <c r="L32" s="314">
        <v>0.15</v>
      </c>
      <c r="M32" s="313"/>
      <c r="N32" s="313"/>
      <c r="O32" s="313"/>
      <c r="P32" s="313"/>
      <c r="Q32" s="42"/>
      <c r="R32" s="42"/>
      <c r="S32" s="42"/>
      <c r="T32" s="42"/>
      <c r="U32" s="42"/>
      <c r="V32" s="42"/>
      <c r="W32" s="312">
        <f>ROUND(BC94, 2)</f>
        <v>0</v>
      </c>
      <c r="X32" s="313"/>
      <c r="Y32" s="313"/>
      <c r="Z32" s="313"/>
      <c r="AA32" s="313"/>
      <c r="AB32" s="313"/>
      <c r="AC32" s="313"/>
      <c r="AD32" s="313"/>
      <c r="AE32" s="313"/>
      <c r="AF32" s="42"/>
      <c r="AG32" s="42"/>
      <c r="AH32" s="42"/>
      <c r="AI32" s="42"/>
      <c r="AJ32" s="42"/>
      <c r="AK32" s="312">
        <v>0</v>
      </c>
      <c r="AL32" s="313"/>
      <c r="AM32" s="313"/>
      <c r="AN32" s="313"/>
      <c r="AO32" s="313"/>
      <c r="AP32" s="42"/>
      <c r="AQ32" s="42"/>
      <c r="AR32" s="43"/>
      <c r="BE32" s="321"/>
    </row>
    <row r="33" spans="1:57" s="3" customFormat="1" ht="14.45" hidden="1" customHeight="1">
      <c r="B33" s="41"/>
      <c r="C33" s="42"/>
      <c r="D33" s="42"/>
      <c r="E33" s="42"/>
      <c r="F33" s="30" t="s">
        <v>44</v>
      </c>
      <c r="G33" s="42"/>
      <c r="H33" s="42"/>
      <c r="I33" s="42"/>
      <c r="J33" s="42"/>
      <c r="K33" s="42"/>
      <c r="L33" s="314">
        <v>0</v>
      </c>
      <c r="M33" s="313"/>
      <c r="N33" s="313"/>
      <c r="O33" s="313"/>
      <c r="P33" s="313"/>
      <c r="Q33" s="42"/>
      <c r="R33" s="42"/>
      <c r="S33" s="42"/>
      <c r="T33" s="42"/>
      <c r="U33" s="42"/>
      <c r="V33" s="42"/>
      <c r="W33" s="312">
        <f>ROUND(BD94, 2)</f>
        <v>0</v>
      </c>
      <c r="X33" s="313"/>
      <c r="Y33" s="313"/>
      <c r="Z33" s="313"/>
      <c r="AA33" s="313"/>
      <c r="AB33" s="313"/>
      <c r="AC33" s="313"/>
      <c r="AD33" s="313"/>
      <c r="AE33" s="313"/>
      <c r="AF33" s="42"/>
      <c r="AG33" s="42"/>
      <c r="AH33" s="42"/>
      <c r="AI33" s="42"/>
      <c r="AJ33" s="42"/>
      <c r="AK33" s="312">
        <v>0</v>
      </c>
      <c r="AL33" s="313"/>
      <c r="AM33" s="313"/>
      <c r="AN33" s="313"/>
      <c r="AO33" s="313"/>
      <c r="AP33" s="42"/>
      <c r="AQ33" s="42"/>
      <c r="AR33" s="43"/>
      <c r="BE33" s="321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20"/>
    </row>
    <row r="35" spans="1:57" s="2" customFormat="1" ht="25.9" customHeight="1">
      <c r="A35" s="35"/>
      <c r="B35" s="36"/>
      <c r="C35" s="44"/>
      <c r="D35" s="45" t="s">
        <v>45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46</v>
      </c>
      <c r="U35" s="46"/>
      <c r="V35" s="46"/>
      <c r="W35" s="46"/>
      <c r="X35" s="315" t="s">
        <v>47</v>
      </c>
      <c r="Y35" s="316"/>
      <c r="Z35" s="316"/>
      <c r="AA35" s="316"/>
      <c r="AB35" s="316"/>
      <c r="AC35" s="46"/>
      <c r="AD35" s="46"/>
      <c r="AE35" s="46"/>
      <c r="AF35" s="46"/>
      <c r="AG35" s="46"/>
      <c r="AH35" s="46"/>
      <c r="AI35" s="46"/>
      <c r="AJ35" s="46"/>
      <c r="AK35" s="317">
        <f>SUM(AK26:AK33)</f>
        <v>0</v>
      </c>
      <c r="AL35" s="316"/>
      <c r="AM35" s="316"/>
      <c r="AN35" s="316"/>
      <c r="AO35" s="318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48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49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5"/>
      <c r="B60" s="36"/>
      <c r="C60" s="37"/>
      <c r="D60" s="53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50</v>
      </c>
      <c r="AI60" s="39"/>
      <c r="AJ60" s="39"/>
      <c r="AK60" s="39"/>
      <c r="AL60" s="39"/>
      <c r="AM60" s="53" t="s">
        <v>51</v>
      </c>
      <c r="AN60" s="39"/>
      <c r="AO60" s="39"/>
      <c r="AP60" s="37"/>
      <c r="AQ60" s="37"/>
      <c r="AR60" s="40"/>
      <c r="BE60" s="35"/>
    </row>
    <row r="61" spans="1:57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5"/>
      <c r="B64" s="36"/>
      <c r="C64" s="37"/>
      <c r="D64" s="50" t="s">
        <v>52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53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5"/>
      <c r="B75" s="36"/>
      <c r="C75" s="37"/>
      <c r="D75" s="53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50</v>
      </c>
      <c r="AI75" s="39"/>
      <c r="AJ75" s="39"/>
      <c r="AK75" s="39"/>
      <c r="AL75" s="39"/>
      <c r="AM75" s="53" t="s">
        <v>51</v>
      </c>
      <c r="AN75" s="39"/>
      <c r="AO75" s="39"/>
      <c r="AP75" s="37"/>
      <c r="AQ75" s="37"/>
      <c r="AR75" s="40"/>
      <c r="BE75" s="35"/>
    </row>
    <row r="76" spans="1:57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2020_01_03_2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301" t="str">
        <f>K6</f>
        <v>Stavba 25m bazénu MPS Lužánky - předprostor bazénu</v>
      </c>
      <c r="M85" s="302"/>
      <c r="N85" s="302"/>
      <c r="O85" s="302"/>
      <c r="P85" s="302"/>
      <c r="Q85" s="302"/>
      <c r="R85" s="302"/>
      <c r="S85" s="302"/>
      <c r="T85" s="302"/>
      <c r="U85" s="302"/>
      <c r="V85" s="302"/>
      <c r="W85" s="302"/>
      <c r="X85" s="302"/>
      <c r="Y85" s="302"/>
      <c r="Z85" s="302"/>
      <c r="AA85" s="302"/>
      <c r="AB85" s="302"/>
      <c r="AC85" s="302"/>
      <c r="AD85" s="302"/>
      <c r="AE85" s="302"/>
      <c r="AF85" s="302"/>
      <c r="AG85" s="302"/>
      <c r="AH85" s="302"/>
      <c r="AI85" s="302"/>
      <c r="AJ85" s="302"/>
      <c r="AK85" s="302"/>
      <c r="AL85" s="302"/>
      <c r="AM85" s="302"/>
      <c r="AN85" s="302"/>
      <c r="AO85" s="302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303" t="str">
        <f>IF(AN8= "","",AN8)</f>
        <v>9. 4. 2020</v>
      </c>
      <c r="AN87" s="303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Statutární město Brno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30</v>
      </c>
      <c r="AJ89" s="37"/>
      <c r="AK89" s="37"/>
      <c r="AL89" s="37"/>
      <c r="AM89" s="304" t="str">
        <f>IF(E17="","",E17)</f>
        <v>LB Projekt s.r.o.</v>
      </c>
      <c r="AN89" s="305"/>
      <c r="AO89" s="305"/>
      <c r="AP89" s="305"/>
      <c r="AQ89" s="37"/>
      <c r="AR89" s="40"/>
      <c r="AS89" s="306" t="s">
        <v>55</v>
      </c>
      <c r="AT89" s="307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28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33</v>
      </c>
      <c r="AJ90" s="37"/>
      <c r="AK90" s="37"/>
      <c r="AL90" s="37"/>
      <c r="AM90" s="304" t="str">
        <f>IF(E20="","",E20)</f>
        <v xml:space="preserve"> </v>
      </c>
      <c r="AN90" s="305"/>
      <c r="AO90" s="305"/>
      <c r="AP90" s="305"/>
      <c r="AQ90" s="37"/>
      <c r="AR90" s="40"/>
      <c r="AS90" s="308"/>
      <c r="AT90" s="309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310"/>
      <c r="AT91" s="311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96" t="s">
        <v>56</v>
      </c>
      <c r="D92" s="297"/>
      <c r="E92" s="297"/>
      <c r="F92" s="297"/>
      <c r="G92" s="297"/>
      <c r="H92" s="74"/>
      <c r="I92" s="298" t="s">
        <v>57</v>
      </c>
      <c r="J92" s="297"/>
      <c r="K92" s="297"/>
      <c r="L92" s="297"/>
      <c r="M92" s="297"/>
      <c r="N92" s="297"/>
      <c r="O92" s="297"/>
      <c r="P92" s="297"/>
      <c r="Q92" s="297"/>
      <c r="R92" s="297"/>
      <c r="S92" s="297"/>
      <c r="T92" s="297"/>
      <c r="U92" s="297"/>
      <c r="V92" s="297"/>
      <c r="W92" s="297"/>
      <c r="X92" s="297"/>
      <c r="Y92" s="297"/>
      <c r="Z92" s="297"/>
      <c r="AA92" s="297"/>
      <c r="AB92" s="297"/>
      <c r="AC92" s="297"/>
      <c r="AD92" s="297"/>
      <c r="AE92" s="297"/>
      <c r="AF92" s="297"/>
      <c r="AG92" s="299" t="s">
        <v>58</v>
      </c>
      <c r="AH92" s="297"/>
      <c r="AI92" s="297"/>
      <c r="AJ92" s="297"/>
      <c r="AK92" s="297"/>
      <c r="AL92" s="297"/>
      <c r="AM92" s="297"/>
      <c r="AN92" s="298" t="s">
        <v>59</v>
      </c>
      <c r="AO92" s="297"/>
      <c r="AP92" s="300"/>
      <c r="AQ92" s="75" t="s">
        <v>60</v>
      </c>
      <c r="AR92" s="40"/>
      <c r="AS92" s="76" t="s">
        <v>61</v>
      </c>
      <c r="AT92" s="77" t="s">
        <v>62</v>
      </c>
      <c r="AU92" s="77" t="s">
        <v>63</v>
      </c>
      <c r="AV92" s="77" t="s">
        <v>64</v>
      </c>
      <c r="AW92" s="77" t="s">
        <v>65</v>
      </c>
      <c r="AX92" s="77" t="s">
        <v>66</v>
      </c>
      <c r="AY92" s="77" t="s">
        <v>67</v>
      </c>
      <c r="AZ92" s="77" t="s">
        <v>68</v>
      </c>
      <c r="BA92" s="77" t="s">
        <v>69</v>
      </c>
      <c r="BB92" s="77" t="s">
        <v>70</v>
      </c>
      <c r="BC92" s="77" t="s">
        <v>71</v>
      </c>
      <c r="BD92" s="78" t="s">
        <v>72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73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94">
        <f>ROUND(SUM(AG95:AG96),2)</f>
        <v>0</v>
      </c>
      <c r="AH94" s="294"/>
      <c r="AI94" s="294"/>
      <c r="AJ94" s="294"/>
      <c r="AK94" s="294"/>
      <c r="AL94" s="294"/>
      <c r="AM94" s="294"/>
      <c r="AN94" s="295">
        <f>SUM(AG94,AT94)</f>
        <v>0</v>
      </c>
      <c r="AO94" s="295"/>
      <c r="AP94" s="295"/>
      <c r="AQ94" s="86" t="s">
        <v>1</v>
      </c>
      <c r="AR94" s="87"/>
      <c r="AS94" s="88">
        <f>ROUND(SUM(AS95:AS96),2)</f>
        <v>0</v>
      </c>
      <c r="AT94" s="89">
        <f>ROUND(SUM(AV94:AW94),2)</f>
        <v>0</v>
      </c>
      <c r="AU94" s="90">
        <f>ROUND(SUM(AU95:AU96),5)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ROUND(SUM(AZ95:AZ96),2)</f>
        <v>0</v>
      </c>
      <c r="BA94" s="89">
        <f>ROUND(SUM(BA95:BA96),2)</f>
        <v>0</v>
      </c>
      <c r="BB94" s="89">
        <f>ROUND(SUM(BB95:BB96),2)</f>
        <v>0</v>
      </c>
      <c r="BC94" s="89">
        <f>ROUND(SUM(BC95:BC96),2)</f>
        <v>0</v>
      </c>
      <c r="BD94" s="91">
        <f>ROUND(SUM(BD95:BD96),2)</f>
        <v>0</v>
      </c>
      <c r="BS94" s="92" t="s">
        <v>74</v>
      </c>
      <c r="BT94" s="92" t="s">
        <v>75</v>
      </c>
      <c r="BU94" s="93" t="s">
        <v>76</v>
      </c>
      <c r="BV94" s="92" t="s">
        <v>77</v>
      </c>
      <c r="BW94" s="92" t="s">
        <v>5</v>
      </c>
      <c r="BX94" s="92" t="s">
        <v>78</v>
      </c>
      <c r="CL94" s="92" t="s">
        <v>1</v>
      </c>
    </row>
    <row r="95" spans="1:91" s="7" customFormat="1" ht="24.75" customHeight="1">
      <c r="A95" s="94" t="s">
        <v>79</v>
      </c>
      <c r="B95" s="95"/>
      <c r="C95" s="96"/>
      <c r="D95" s="293" t="s">
        <v>80</v>
      </c>
      <c r="E95" s="293"/>
      <c r="F95" s="293"/>
      <c r="G95" s="293"/>
      <c r="H95" s="293"/>
      <c r="I95" s="97"/>
      <c r="J95" s="293" t="s">
        <v>81</v>
      </c>
      <c r="K95" s="293"/>
      <c r="L95" s="293"/>
      <c r="M95" s="293"/>
      <c r="N95" s="293"/>
      <c r="O95" s="293"/>
      <c r="P95" s="293"/>
      <c r="Q95" s="293"/>
      <c r="R95" s="293"/>
      <c r="S95" s="293"/>
      <c r="T95" s="293"/>
      <c r="U95" s="293"/>
      <c r="V95" s="293"/>
      <c r="W95" s="293"/>
      <c r="X95" s="293"/>
      <c r="Y95" s="293"/>
      <c r="Z95" s="293"/>
      <c r="AA95" s="293"/>
      <c r="AB95" s="293"/>
      <c r="AC95" s="293"/>
      <c r="AD95" s="293"/>
      <c r="AE95" s="293"/>
      <c r="AF95" s="293"/>
      <c r="AG95" s="291">
        <f>'IO200.VRN - Vedlejší rozp...'!J30</f>
        <v>0</v>
      </c>
      <c r="AH95" s="292"/>
      <c r="AI95" s="292"/>
      <c r="AJ95" s="292"/>
      <c r="AK95" s="292"/>
      <c r="AL95" s="292"/>
      <c r="AM95" s="292"/>
      <c r="AN95" s="291">
        <f>SUM(AG95,AT95)</f>
        <v>0</v>
      </c>
      <c r="AO95" s="292"/>
      <c r="AP95" s="292"/>
      <c r="AQ95" s="98" t="s">
        <v>82</v>
      </c>
      <c r="AR95" s="99"/>
      <c r="AS95" s="100">
        <v>0</v>
      </c>
      <c r="AT95" s="101">
        <f>ROUND(SUM(AV95:AW95),2)</f>
        <v>0</v>
      </c>
      <c r="AU95" s="102">
        <f>'IO200.VRN - Vedlejší rozp...'!P123</f>
        <v>0</v>
      </c>
      <c r="AV95" s="101">
        <f>'IO200.VRN - Vedlejší rozp...'!J33</f>
        <v>0</v>
      </c>
      <c r="AW95" s="101">
        <f>'IO200.VRN - Vedlejší rozp...'!J34</f>
        <v>0</v>
      </c>
      <c r="AX95" s="101">
        <f>'IO200.VRN - Vedlejší rozp...'!J35</f>
        <v>0</v>
      </c>
      <c r="AY95" s="101">
        <f>'IO200.VRN - Vedlejší rozp...'!J36</f>
        <v>0</v>
      </c>
      <c r="AZ95" s="101">
        <f>'IO200.VRN - Vedlejší rozp...'!F33</f>
        <v>0</v>
      </c>
      <c r="BA95" s="101">
        <f>'IO200.VRN - Vedlejší rozp...'!F34</f>
        <v>0</v>
      </c>
      <c r="BB95" s="101">
        <f>'IO200.VRN - Vedlejší rozp...'!F35</f>
        <v>0</v>
      </c>
      <c r="BC95" s="101">
        <f>'IO200.VRN - Vedlejší rozp...'!F36</f>
        <v>0</v>
      </c>
      <c r="BD95" s="103">
        <f>'IO200.VRN - Vedlejší rozp...'!F37</f>
        <v>0</v>
      </c>
      <c r="BT95" s="104" t="s">
        <v>83</v>
      </c>
      <c r="BV95" s="104" t="s">
        <v>77</v>
      </c>
      <c r="BW95" s="104" t="s">
        <v>84</v>
      </c>
      <c r="BX95" s="104" t="s">
        <v>5</v>
      </c>
      <c r="CL95" s="104" t="s">
        <v>1</v>
      </c>
      <c r="CM95" s="104" t="s">
        <v>85</v>
      </c>
    </row>
    <row r="96" spans="1:91" s="7" customFormat="1" ht="24.75" customHeight="1">
      <c r="A96" s="94" t="s">
        <v>79</v>
      </c>
      <c r="B96" s="95"/>
      <c r="C96" s="96"/>
      <c r="D96" s="293" t="s">
        <v>86</v>
      </c>
      <c r="E96" s="293"/>
      <c r="F96" s="293"/>
      <c r="G96" s="293"/>
      <c r="H96" s="293"/>
      <c r="I96" s="97"/>
      <c r="J96" s="293" t="s">
        <v>87</v>
      </c>
      <c r="K96" s="293"/>
      <c r="L96" s="293"/>
      <c r="M96" s="293"/>
      <c r="N96" s="293"/>
      <c r="O96" s="293"/>
      <c r="P96" s="293"/>
      <c r="Q96" s="293"/>
      <c r="R96" s="293"/>
      <c r="S96" s="293"/>
      <c r="T96" s="293"/>
      <c r="U96" s="293"/>
      <c r="V96" s="293"/>
      <c r="W96" s="293"/>
      <c r="X96" s="293"/>
      <c r="Y96" s="293"/>
      <c r="Z96" s="293"/>
      <c r="AA96" s="293"/>
      <c r="AB96" s="293"/>
      <c r="AC96" s="293"/>
      <c r="AD96" s="293"/>
      <c r="AE96" s="293"/>
      <c r="AF96" s="293"/>
      <c r="AG96" s="291">
        <f>'IO200.2 - Komunikace a zp...'!J30</f>
        <v>0</v>
      </c>
      <c r="AH96" s="292"/>
      <c r="AI96" s="292"/>
      <c r="AJ96" s="292"/>
      <c r="AK96" s="292"/>
      <c r="AL96" s="292"/>
      <c r="AM96" s="292"/>
      <c r="AN96" s="291">
        <f>SUM(AG96,AT96)</f>
        <v>0</v>
      </c>
      <c r="AO96" s="292"/>
      <c r="AP96" s="292"/>
      <c r="AQ96" s="98" t="s">
        <v>82</v>
      </c>
      <c r="AR96" s="99"/>
      <c r="AS96" s="105">
        <v>0</v>
      </c>
      <c r="AT96" s="106">
        <f>ROUND(SUM(AV96:AW96),2)</f>
        <v>0</v>
      </c>
      <c r="AU96" s="107">
        <f>'IO200.2 - Komunikace a zp...'!P128</f>
        <v>0</v>
      </c>
      <c r="AV96" s="106">
        <f>'IO200.2 - Komunikace a zp...'!J33</f>
        <v>0</v>
      </c>
      <c r="AW96" s="106">
        <f>'IO200.2 - Komunikace a zp...'!J34</f>
        <v>0</v>
      </c>
      <c r="AX96" s="106">
        <f>'IO200.2 - Komunikace a zp...'!J35</f>
        <v>0</v>
      </c>
      <c r="AY96" s="106">
        <f>'IO200.2 - Komunikace a zp...'!J36</f>
        <v>0</v>
      </c>
      <c r="AZ96" s="106">
        <f>'IO200.2 - Komunikace a zp...'!F33</f>
        <v>0</v>
      </c>
      <c r="BA96" s="106">
        <f>'IO200.2 - Komunikace a zp...'!F34</f>
        <v>0</v>
      </c>
      <c r="BB96" s="106">
        <f>'IO200.2 - Komunikace a zp...'!F35</f>
        <v>0</v>
      </c>
      <c r="BC96" s="106">
        <f>'IO200.2 - Komunikace a zp...'!F36</f>
        <v>0</v>
      </c>
      <c r="BD96" s="108">
        <f>'IO200.2 - Komunikace a zp...'!F37</f>
        <v>0</v>
      </c>
      <c r="BT96" s="104" t="s">
        <v>83</v>
      </c>
      <c r="BV96" s="104" t="s">
        <v>77</v>
      </c>
      <c r="BW96" s="104" t="s">
        <v>88</v>
      </c>
      <c r="BX96" s="104" t="s">
        <v>5</v>
      </c>
      <c r="CL96" s="104" t="s">
        <v>1</v>
      </c>
      <c r="CM96" s="104" t="s">
        <v>85</v>
      </c>
    </row>
    <row r="97" spans="1:5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0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pans="1:57" s="2" customFormat="1" ht="6.95" customHeight="1">
      <c r="A98" s="35"/>
      <c r="B98" s="55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  <c r="AB98" s="56"/>
      <c r="AC98" s="56"/>
      <c r="AD98" s="56"/>
      <c r="AE98" s="56"/>
      <c r="AF98" s="56"/>
      <c r="AG98" s="56"/>
      <c r="AH98" s="56"/>
      <c r="AI98" s="56"/>
      <c r="AJ98" s="56"/>
      <c r="AK98" s="56"/>
      <c r="AL98" s="56"/>
      <c r="AM98" s="56"/>
      <c r="AN98" s="56"/>
      <c r="AO98" s="56"/>
      <c r="AP98" s="56"/>
      <c r="AQ98" s="56"/>
      <c r="AR98" s="40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algorithmName="SHA-512" hashValue="p/SDRY1XfAN934JYI6TZ96rl2kajvLtCZWN3uQnujPs/dL6GR6tX3xafbJNnRxfWRAPrhQv0Htl7tffmyMyyDQ==" saltValue="jXG31nlnKS9y7kix1KsdUoecqcm3eDS3JtZjIA3cEdTWfg+wGHar4VwTe0XH4P9icJ3l16vnlamRF+cFDr5I4w==" spinCount="100000" sheet="1" objects="1" scenarios="1" formatColumns="0" formatRows="0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</mergeCells>
  <hyperlinks>
    <hyperlink ref="A95" location="'IO200.VRN - Vedlejší rozp...'!C2" display="/"/>
    <hyperlink ref="A96" location="'IO200.2 - Komunikace a zp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4"/>
  <sheetViews>
    <sheetView showGridLines="0" workbookViewId="0">
      <selection activeCell="F17" sqref="F1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>
      <c r="I2" s="109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8" t="s">
        <v>84</v>
      </c>
    </row>
    <row r="3" spans="1:46" s="1" customForma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85</v>
      </c>
    </row>
    <row r="4" spans="1:46" s="1" customFormat="1" ht="18">
      <c r="B4" s="21"/>
      <c r="D4" s="113" t="s">
        <v>89</v>
      </c>
      <c r="I4" s="109"/>
      <c r="L4" s="21"/>
      <c r="M4" s="114" t="s">
        <v>10</v>
      </c>
      <c r="AT4" s="18" t="s">
        <v>4</v>
      </c>
    </row>
    <row r="5" spans="1:46" s="1" customFormat="1">
      <c r="B5" s="21"/>
      <c r="I5" s="109"/>
      <c r="L5" s="21"/>
    </row>
    <row r="6" spans="1:46" s="1" customFormat="1" ht="12.75">
      <c r="B6" s="21"/>
      <c r="D6" s="115" t="s">
        <v>16</v>
      </c>
      <c r="I6" s="109"/>
      <c r="L6" s="21"/>
    </row>
    <row r="7" spans="1:46" s="1" customFormat="1" ht="12.75">
      <c r="B7" s="21"/>
      <c r="E7" s="334" t="str">
        <f>'Rekapitulace stavby'!K6</f>
        <v>Stavba 25m bazénu MPS Lužánky - předprostor bazénu</v>
      </c>
      <c r="F7" s="335"/>
      <c r="G7" s="335"/>
      <c r="H7" s="335"/>
      <c r="I7" s="109"/>
      <c r="L7" s="21"/>
    </row>
    <row r="8" spans="1:46" s="2" customFormat="1" ht="12.75">
      <c r="A8" s="35"/>
      <c r="B8" s="40"/>
      <c r="C8" s="35"/>
      <c r="D8" s="115" t="s">
        <v>90</v>
      </c>
      <c r="E8" s="35"/>
      <c r="F8" s="35"/>
      <c r="G8" s="35"/>
      <c r="H8" s="35"/>
      <c r="I8" s="116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>
      <c r="A9" s="35"/>
      <c r="B9" s="40"/>
      <c r="C9" s="35"/>
      <c r="D9" s="35"/>
      <c r="E9" s="336" t="s">
        <v>91</v>
      </c>
      <c r="F9" s="337"/>
      <c r="G9" s="337"/>
      <c r="H9" s="337"/>
      <c r="I9" s="116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.75">
      <c r="A11" s="35"/>
      <c r="B11" s="40"/>
      <c r="C11" s="35"/>
      <c r="D11" s="115" t="s">
        <v>18</v>
      </c>
      <c r="E11" s="35"/>
      <c r="F11" s="117" t="s">
        <v>1</v>
      </c>
      <c r="G11" s="35"/>
      <c r="H11" s="35"/>
      <c r="I11" s="118" t="s">
        <v>19</v>
      </c>
      <c r="J11" s="117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.75">
      <c r="A12" s="35"/>
      <c r="B12" s="40"/>
      <c r="C12" s="35"/>
      <c r="D12" s="115" t="s">
        <v>20</v>
      </c>
      <c r="E12" s="35"/>
      <c r="F12" s="117" t="s">
        <v>21</v>
      </c>
      <c r="G12" s="35"/>
      <c r="H12" s="35"/>
      <c r="I12" s="118" t="s">
        <v>22</v>
      </c>
      <c r="J12" s="119" t="str">
        <f>'Rekapitulace stavby'!AN8</f>
        <v>9. 4. 2020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.75">
      <c r="A14" s="35"/>
      <c r="B14" s="40"/>
      <c r="C14" s="35"/>
      <c r="D14" s="115" t="s">
        <v>24</v>
      </c>
      <c r="E14" s="35"/>
      <c r="F14" s="35"/>
      <c r="G14" s="35"/>
      <c r="H14" s="35"/>
      <c r="I14" s="118" t="s">
        <v>25</v>
      </c>
      <c r="J14" s="117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2.75">
      <c r="A15" s="35"/>
      <c r="B15" s="40"/>
      <c r="C15" s="35"/>
      <c r="D15" s="35"/>
      <c r="E15" s="117" t="s">
        <v>26</v>
      </c>
      <c r="F15" s="35"/>
      <c r="G15" s="35"/>
      <c r="H15" s="35"/>
      <c r="I15" s="118" t="s">
        <v>27</v>
      </c>
      <c r="J15" s="117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.75">
      <c r="A17" s="35"/>
      <c r="B17" s="40"/>
      <c r="C17" s="35"/>
      <c r="D17" s="115" t="s">
        <v>28</v>
      </c>
      <c r="E17" s="35"/>
      <c r="F17" s="35"/>
      <c r="G17" s="35"/>
      <c r="H17" s="35"/>
      <c r="I17" s="118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.75">
      <c r="A18" s="35"/>
      <c r="B18" s="40"/>
      <c r="C18" s="35"/>
      <c r="D18" s="35"/>
      <c r="E18" s="338" t="str">
        <f>'Rekapitulace stavby'!E14</f>
        <v>Vyplň údaj</v>
      </c>
      <c r="F18" s="339"/>
      <c r="G18" s="339"/>
      <c r="H18" s="339"/>
      <c r="I18" s="118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.75">
      <c r="A20" s="35"/>
      <c r="B20" s="40"/>
      <c r="C20" s="35"/>
      <c r="D20" s="115" t="s">
        <v>30</v>
      </c>
      <c r="E20" s="35"/>
      <c r="F20" s="35"/>
      <c r="G20" s="35"/>
      <c r="H20" s="35"/>
      <c r="I20" s="118" t="s">
        <v>25</v>
      </c>
      <c r="J20" s="117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.75">
      <c r="A21" s="35"/>
      <c r="B21" s="40"/>
      <c r="C21" s="35"/>
      <c r="D21" s="35"/>
      <c r="E21" s="117" t="s">
        <v>31</v>
      </c>
      <c r="F21" s="35"/>
      <c r="G21" s="35"/>
      <c r="H21" s="35"/>
      <c r="I21" s="118" t="s">
        <v>27</v>
      </c>
      <c r="J21" s="117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.75">
      <c r="A23" s="35"/>
      <c r="B23" s="40"/>
      <c r="C23" s="35"/>
      <c r="D23" s="115" t="s">
        <v>33</v>
      </c>
      <c r="E23" s="35"/>
      <c r="F23" s="35"/>
      <c r="G23" s="35"/>
      <c r="H23" s="35"/>
      <c r="I23" s="118" t="s">
        <v>25</v>
      </c>
      <c r="J23" s="117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.75">
      <c r="A24" s="35"/>
      <c r="B24" s="40"/>
      <c r="C24" s="35"/>
      <c r="D24" s="35"/>
      <c r="E24" s="117" t="str">
        <f>IF('Rekapitulace stavby'!E20="","",'Rekapitulace stavby'!E20)</f>
        <v xml:space="preserve"> </v>
      </c>
      <c r="F24" s="35"/>
      <c r="G24" s="35"/>
      <c r="H24" s="35"/>
      <c r="I24" s="118" t="s">
        <v>27</v>
      </c>
      <c r="J24" s="117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.75">
      <c r="A26" s="35"/>
      <c r="B26" s="40"/>
      <c r="C26" s="35"/>
      <c r="D26" s="115" t="s">
        <v>34</v>
      </c>
      <c r="E26" s="35"/>
      <c r="F26" s="35"/>
      <c r="G26" s="35"/>
      <c r="H26" s="35"/>
      <c r="I26" s="116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2.75">
      <c r="A27" s="120"/>
      <c r="B27" s="121"/>
      <c r="C27" s="120"/>
      <c r="D27" s="120"/>
      <c r="E27" s="340" t="s">
        <v>1</v>
      </c>
      <c r="F27" s="340"/>
      <c r="G27" s="340"/>
      <c r="H27" s="340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5.75">
      <c r="A30" s="35"/>
      <c r="B30" s="40"/>
      <c r="C30" s="35"/>
      <c r="D30" s="126" t="s">
        <v>35</v>
      </c>
      <c r="E30" s="35"/>
      <c r="F30" s="35"/>
      <c r="G30" s="35"/>
      <c r="H30" s="35"/>
      <c r="I30" s="116"/>
      <c r="J30" s="127">
        <f>ROUND(J123,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2.75">
      <c r="A32" s="35"/>
      <c r="B32" s="40"/>
      <c r="C32" s="35"/>
      <c r="D32" s="35"/>
      <c r="E32" s="35"/>
      <c r="F32" s="128" t="s">
        <v>37</v>
      </c>
      <c r="G32" s="35"/>
      <c r="H32" s="35"/>
      <c r="I32" s="129" t="s">
        <v>36</v>
      </c>
      <c r="J32" s="128" t="s">
        <v>38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2.75">
      <c r="A33" s="35"/>
      <c r="B33" s="40"/>
      <c r="C33" s="35"/>
      <c r="D33" s="130" t="s">
        <v>39</v>
      </c>
      <c r="E33" s="115" t="s">
        <v>40</v>
      </c>
      <c r="F33" s="131">
        <f>ROUND((SUM(BE123:BE173)),  2)</f>
        <v>0</v>
      </c>
      <c r="G33" s="35"/>
      <c r="H33" s="35"/>
      <c r="I33" s="132">
        <v>0.21</v>
      </c>
      <c r="J33" s="131">
        <f>ROUND(((SUM(BE123:BE173))*I33),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2.75">
      <c r="A34" s="35"/>
      <c r="B34" s="40"/>
      <c r="C34" s="35"/>
      <c r="D34" s="35"/>
      <c r="E34" s="115" t="s">
        <v>41</v>
      </c>
      <c r="F34" s="131">
        <f>ROUND((SUM(BF123:BF173)),  2)</f>
        <v>0</v>
      </c>
      <c r="G34" s="35"/>
      <c r="H34" s="35"/>
      <c r="I34" s="132">
        <v>0.15</v>
      </c>
      <c r="J34" s="131">
        <f>ROUND(((SUM(BF123:BF173))*I34),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2.75">
      <c r="A35" s="35"/>
      <c r="B35" s="40"/>
      <c r="C35" s="35"/>
      <c r="D35" s="35"/>
      <c r="E35" s="115" t="s">
        <v>42</v>
      </c>
      <c r="F35" s="131">
        <f>ROUND((SUM(BG123:BG173)),  2)</f>
        <v>0</v>
      </c>
      <c r="G35" s="35"/>
      <c r="H35" s="35"/>
      <c r="I35" s="132">
        <v>0.21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2.75">
      <c r="A36" s="35"/>
      <c r="B36" s="40"/>
      <c r="C36" s="35"/>
      <c r="D36" s="35"/>
      <c r="E36" s="115" t="s">
        <v>43</v>
      </c>
      <c r="F36" s="131">
        <f>ROUND((SUM(BH123:BH173)),  2)</f>
        <v>0</v>
      </c>
      <c r="G36" s="35"/>
      <c r="H36" s="35"/>
      <c r="I36" s="132">
        <v>0.15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2.75">
      <c r="A37" s="35"/>
      <c r="B37" s="40"/>
      <c r="C37" s="35"/>
      <c r="D37" s="35"/>
      <c r="E37" s="115" t="s">
        <v>44</v>
      </c>
      <c r="F37" s="131">
        <f>ROUND((SUM(BI123:BI173)),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5.75">
      <c r="A39" s="35"/>
      <c r="B39" s="40"/>
      <c r="C39" s="133"/>
      <c r="D39" s="134" t="s">
        <v>45</v>
      </c>
      <c r="E39" s="135"/>
      <c r="F39" s="135"/>
      <c r="G39" s="136" t="s">
        <v>46</v>
      </c>
      <c r="H39" s="137" t="s">
        <v>47</v>
      </c>
      <c r="I39" s="13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>
      <c r="B41" s="21"/>
      <c r="I41" s="109"/>
      <c r="L41" s="21"/>
    </row>
    <row r="42" spans="1:31" s="1" customFormat="1">
      <c r="B42" s="21"/>
      <c r="I42" s="109"/>
      <c r="L42" s="21"/>
    </row>
    <row r="43" spans="1:31" s="1" customFormat="1">
      <c r="B43" s="21"/>
      <c r="I43" s="109"/>
      <c r="L43" s="21"/>
    </row>
    <row r="44" spans="1:31" s="1" customFormat="1">
      <c r="B44" s="21"/>
      <c r="I44" s="109"/>
      <c r="L44" s="21"/>
    </row>
    <row r="45" spans="1:31" s="1" customFormat="1">
      <c r="B45" s="21"/>
      <c r="I45" s="109"/>
      <c r="L45" s="21"/>
    </row>
    <row r="46" spans="1:31" s="1" customFormat="1">
      <c r="B46" s="21"/>
      <c r="I46" s="109"/>
      <c r="L46" s="21"/>
    </row>
    <row r="47" spans="1:31" s="1" customFormat="1">
      <c r="B47" s="21"/>
      <c r="I47" s="109"/>
      <c r="L47" s="21"/>
    </row>
    <row r="48" spans="1:31" s="1" customFormat="1">
      <c r="B48" s="21"/>
      <c r="I48" s="109"/>
      <c r="L48" s="21"/>
    </row>
    <row r="49" spans="1:31" s="1" customFormat="1">
      <c r="B49" s="21"/>
      <c r="I49" s="109"/>
      <c r="L49" s="21"/>
    </row>
    <row r="50" spans="1:31" s="2" customFormat="1" ht="12.75">
      <c r="B50" s="52"/>
      <c r="D50" s="141" t="s">
        <v>48</v>
      </c>
      <c r="E50" s="142"/>
      <c r="F50" s="142"/>
      <c r="G50" s="141" t="s">
        <v>49</v>
      </c>
      <c r="H50" s="142"/>
      <c r="I50" s="143"/>
      <c r="J50" s="142"/>
      <c r="K50" s="142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4" t="s">
        <v>50</v>
      </c>
      <c r="E61" s="145"/>
      <c r="F61" s="146" t="s">
        <v>51</v>
      </c>
      <c r="G61" s="144" t="s">
        <v>50</v>
      </c>
      <c r="H61" s="145"/>
      <c r="I61" s="147"/>
      <c r="J61" s="148" t="s">
        <v>51</v>
      </c>
      <c r="K61" s="145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1" t="s">
        <v>52</v>
      </c>
      <c r="E65" s="149"/>
      <c r="F65" s="149"/>
      <c r="G65" s="141" t="s">
        <v>53</v>
      </c>
      <c r="H65" s="149"/>
      <c r="I65" s="150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4" t="s">
        <v>50</v>
      </c>
      <c r="E76" s="145"/>
      <c r="F76" s="146" t="s">
        <v>51</v>
      </c>
      <c r="G76" s="144" t="s">
        <v>50</v>
      </c>
      <c r="H76" s="145"/>
      <c r="I76" s="147"/>
      <c r="J76" s="148" t="s">
        <v>51</v>
      </c>
      <c r="K76" s="145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>
      <c r="A77" s="35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>
      <c r="A81" s="35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18">
      <c r="A82" s="35"/>
      <c r="B82" s="36"/>
      <c r="C82" s="24" t="s">
        <v>92</v>
      </c>
      <c r="D82" s="37"/>
      <c r="E82" s="37"/>
      <c r="F82" s="37"/>
      <c r="G82" s="37"/>
      <c r="H82" s="37"/>
      <c r="I82" s="116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.75">
      <c r="A84" s="35"/>
      <c r="B84" s="36"/>
      <c r="C84" s="30" t="s">
        <v>16</v>
      </c>
      <c r="D84" s="37"/>
      <c r="E84" s="37"/>
      <c r="F84" s="37"/>
      <c r="G84" s="37"/>
      <c r="H84" s="37"/>
      <c r="I84" s="116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2.75">
      <c r="A85" s="35"/>
      <c r="B85" s="36"/>
      <c r="C85" s="37"/>
      <c r="D85" s="37"/>
      <c r="E85" s="332" t="str">
        <f>E7</f>
        <v>Stavba 25m bazénu MPS Lužánky - předprostor bazénu</v>
      </c>
      <c r="F85" s="333"/>
      <c r="G85" s="333"/>
      <c r="H85" s="333"/>
      <c r="I85" s="116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.75">
      <c r="A86" s="35"/>
      <c r="B86" s="36"/>
      <c r="C86" s="30" t="s">
        <v>90</v>
      </c>
      <c r="D86" s="37"/>
      <c r="E86" s="37"/>
      <c r="F86" s="37"/>
      <c r="G86" s="37"/>
      <c r="H86" s="37"/>
      <c r="I86" s="116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>
      <c r="A87" s="35"/>
      <c r="B87" s="36"/>
      <c r="C87" s="37"/>
      <c r="D87" s="37"/>
      <c r="E87" s="301" t="str">
        <f>E9</f>
        <v>IO200.VRN - Vedlejší rozpočtové náklady</v>
      </c>
      <c r="F87" s="331"/>
      <c r="G87" s="331"/>
      <c r="H87" s="331"/>
      <c r="I87" s="116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.75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118" t="s">
        <v>22</v>
      </c>
      <c r="J89" s="67" t="str">
        <f>IF(J12="","",J12)</f>
        <v>9. 4. 2020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2.75">
      <c r="A91" s="35"/>
      <c r="B91" s="36"/>
      <c r="C91" s="30" t="s">
        <v>24</v>
      </c>
      <c r="D91" s="37"/>
      <c r="E91" s="37"/>
      <c r="F91" s="28" t="str">
        <f>E15</f>
        <v>Statutární město Brno</v>
      </c>
      <c r="G91" s="37"/>
      <c r="H91" s="37"/>
      <c r="I91" s="118" t="s">
        <v>30</v>
      </c>
      <c r="J91" s="33" t="str">
        <f>E21</f>
        <v>LB Projekt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2.75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118" t="s">
        <v>33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>
      <c r="A93" s="35"/>
      <c r="B93" s="36"/>
      <c r="C93" s="37"/>
      <c r="D93" s="37"/>
      <c r="E93" s="37"/>
      <c r="F93" s="37"/>
      <c r="G93" s="37"/>
      <c r="H93" s="37"/>
      <c r="I93" s="116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12">
      <c r="A94" s="35"/>
      <c r="B94" s="36"/>
      <c r="C94" s="157" t="s">
        <v>93</v>
      </c>
      <c r="D94" s="158"/>
      <c r="E94" s="158"/>
      <c r="F94" s="158"/>
      <c r="G94" s="158"/>
      <c r="H94" s="158"/>
      <c r="I94" s="159"/>
      <c r="J94" s="160" t="s">
        <v>94</v>
      </c>
      <c r="K94" s="15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>
      <c r="A95" s="35"/>
      <c r="B95" s="36"/>
      <c r="C95" s="37"/>
      <c r="D95" s="37"/>
      <c r="E95" s="37"/>
      <c r="F95" s="37"/>
      <c r="G95" s="37"/>
      <c r="H95" s="37"/>
      <c r="I95" s="116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15.75">
      <c r="A96" s="35"/>
      <c r="B96" s="36"/>
      <c r="C96" s="161" t="s">
        <v>95</v>
      </c>
      <c r="D96" s="37"/>
      <c r="E96" s="37"/>
      <c r="F96" s="37"/>
      <c r="G96" s="37"/>
      <c r="H96" s="37"/>
      <c r="I96" s="116"/>
      <c r="J96" s="85">
        <f>J123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96</v>
      </c>
    </row>
    <row r="97" spans="1:31" s="9" customFormat="1" ht="15">
      <c r="B97" s="162"/>
      <c r="C97" s="163"/>
      <c r="D97" s="164" t="s">
        <v>97</v>
      </c>
      <c r="E97" s="165"/>
      <c r="F97" s="165"/>
      <c r="G97" s="165"/>
      <c r="H97" s="165"/>
      <c r="I97" s="166"/>
      <c r="J97" s="167">
        <f>J124</f>
        <v>0</v>
      </c>
      <c r="K97" s="163"/>
      <c r="L97" s="168"/>
    </row>
    <row r="98" spans="1:31" s="10" customFormat="1" ht="12.75">
      <c r="B98" s="169"/>
      <c r="C98" s="170"/>
      <c r="D98" s="171" t="s">
        <v>98</v>
      </c>
      <c r="E98" s="172"/>
      <c r="F98" s="172"/>
      <c r="G98" s="172"/>
      <c r="H98" s="172"/>
      <c r="I98" s="173"/>
      <c r="J98" s="174">
        <f>J125</f>
        <v>0</v>
      </c>
      <c r="K98" s="170"/>
      <c r="L98" s="175"/>
    </row>
    <row r="99" spans="1:31" s="10" customFormat="1" ht="12.75">
      <c r="B99" s="169"/>
      <c r="C99" s="170"/>
      <c r="D99" s="171" t="s">
        <v>99</v>
      </c>
      <c r="E99" s="172"/>
      <c r="F99" s="172"/>
      <c r="G99" s="172"/>
      <c r="H99" s="172"/>
      <c r="I99" s="173"/>
      <c r="J99" s="174">
        <f>J143</f>
        <v>0</v>
      </c>
      <c r="K99" s="170"/>
      <c r="L99" s="175"/>
    </row>
    <row r="100" spans="1:31" s="10" customFormat="1" ht="12.75">
      <c r="B100" s="169"/>
      <c r="C100" s="170"/>
      <c r="D100" s="171" t="s">
        <v>100</v>
      </c>
      <c r="E100" s="172"/>
      <c r="F100" s="172"/>
      <c r="G100" s="172"/>
      <c r="H100" s="172"/>
      <c r="I100" s="173"/>
      <c r="J100" s="174">
        <f>J154</f>
        <v>0</v>
      </c>
      <c r="K100" s="170"/>
      <c r="L100" s="175"/>
    </row>
    <row r="101" spans="1:31" s="10" customFormat="1" ht="12.75">
      <c r="B101" s="169"/>
      <c r="C101" s="170"/>
      <c r="D101" s="171" t="s">
        <v>101</v>
      </c>
      <c r="E101" s="172"/>
      <c r="F101" s="172"/>
      <c r="G101" s="172"/>
      <c r="H101" s="172"/>
      <c r="I101" s="173"/>
      <c r="J101" s="174">
        <f>J158</f>
        <v>0</v>
      </c>
      <c r="K101" s="170"/>
      <c r="L101" s="175"/>
    </row>
    <row r="102" spans="1:31" s="10" customFormat="1" ht="12.75">
      <c r="B102" s="169"/>
      <c r="C102" s="170"/>
      <c r="D102" s="171" t="s">
        <v>102</v>
      </c>
      <c r="E102" s="172"/>
      <c r="F102" s="172"/>
      <c r="G102" s="172"/>
      <c r="H102" s="172"/>
      <c r="I102" s="173"/>
      <c r="J102" s="174">
        <f>J162</f>
        <v>0</v>
      </c>
      <c r="K102" s="170"/>
      <c r="L102" s="175"/>
    </row>
    <row r="103" spans="1:31" s="10" customFormat="1" ht="12.75">
      <c r="B103" s="169"/>
      <c r="C103" s="170"/>
      <c r="D103" s="171" t="s">
        <v>103</v>
      </c>
      <c r="E103" s="172"/>
      <c r="F103" s="172"/>
      <c r="G103" s="172"/>
      <c r="H103" s="172"/>
      <c r="I103" s="173"/>
      <c r="J103" s="174">
        <f>J170</f>
        <v>0</v>
      </c>
      <c r="K103" s="170"/>
      <c r="L103" s="175"/>
    </row>
    <row r="104" spans="1:31" s="2" customFormat="1">
      <c r="A104" s="35"/>
      <c r="B104" s="36"/>
      <c r="C104" s="37"/>
      <c r="D104" s="37"/>
      <c r="E104" s="37"/>
      <c r="F104" s="37"/>
      <c r="G104" s="37"/>
      <c r="H104" s="37"/>
      <c r="I104" s="116"/>
      <c r="J104" s="37"/>
      <c r="K104" s="37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>
      <c r="A105" s="35"/>
      <c r="B105" s="55"/>
      <c r="C105" s="56"/>
      <c r="D105" s="56"/>
      <c r="E105" s="56"/>
      <c r="F105" s="56"/>
      <c r="G105" s="56"/>
      <c r="H105" s="56"/>
      <c r="I105" s="153"/>
      <c r="J105" s="56"/>
      <c r="K105" s="56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pans="1:31" s="2" customFormat="1">
      <c r="A109" s="35"/>
      <c r="B109" s="57"/>
      <c r="C109" s="58"/>
      <c r="D109" s="58"/>
      <c r="E109" s="58"/>
      <c r="F109" s="58"/>
      <c r="G109" s="58"/>
      <c r="H109" s="58"/>
      <c r="I109" s="156"/>
      <c r="J109" s="58"/>
      <c r="K109" s="58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8">
      <c r="A110" s="35"/>
      <c r="B110" s="36"/>
      <c r="C110" s="24" t="s">
        <v>104</v>
      </c>
      <c r="D110" s="37"/>
      <c r="E110" s="37"/>
      <c r="F110" s="37"/>
      <c r="G110" s="37"/>
      <c r="H110" s="37"/>
      <c r="I110" s="116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>
      <c r="A111" s="35"/>
      <c r="B111" s="36"/>
      <c r="C111" s="37"/>
      <c r="D111" s="37"/>
      <c r="E111" s="37"/>
      <c r="F111" s="37"/>
      <c r="G111" s="37"/>
      <c r="H111" s="37"/>
      <c r="I111" s="116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.75">
      <c r="A112" s="35"/>
      <c r="B112" s="36"/>
      <c r="C112" s="30" t="s">
        <v>16</v>
      </c>
      <c r="D112" s="37"/>
      <c r="E112" s="37"/>
      <c r="F112" s="37"/>
      <c r="G112" s="37"/>
      <c r="H112" s="37"/>
      <c r="I112" s="116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.75">
      <c r="A113" s="35"/>
      <c r="B113" s="36"/>
      <c r="C113" s="37"/>
      <c r="D113" s="37"/>
      <c r="E113" s="332" t="str">
        <f>E7</f>
        <v>Stavba 25m bazénu MPS Lužánky - předprostor bazénu</v>
      </c>
      <c r="F113" s="333"/>
      <c r="G113" s="333"/>
      <c r="H113" s="333"/>
      <c r="I113" s="116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.75">
      <c r="A114" s="35"/>
      <c r="B114" s="36"/>
      <c r="C114" s="30" t="s">
        <v>90</v>
      </c>
      <c r="D114" s="37"/>
      <c r="E114" s="37"/>
      <c r="F114" s="37"/>
      <c r="G114" s="37"/>
      <c r="H114" s="37"/>
      <c r="I114" s="116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>
      <c r="A115" s="35"/>
      <c r="B115" s="36"/>
      <c r="C115" s="37"/>
      <c r="D115" s="37"/>
      <c r="E115" s="301" t="str">
        <f>E9</f>
        <v>IO200.VRN - Vedlejší rozpočtové náklady</v>
      </c>
      <c r="F115" s="331"/>
      <c r="G115" s="331"/>
      <c r="H115" s="331"/>
      <c r="I115" s="116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>
      <c r="A116" s="35"/>
      <c r="B116" s="36"/>
      <c r="C116" s="37"/>
      <c r="D116" s="37"/>
      <c r="E116" s="37"/>
      <c r="F116" s="37"/>
      <c r="G116" s="37"/>
      <c r="H116" s="37"/>
      <c r="I116" s="116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2.75">
      <c r="A117" s="35"/>
      <c r="B117" s="36"/>
      <c r="C117" s="30" t="s">
        <v>20</v>
      </c>
      <c r="D117" s="37"/>
      <c r="E117" s="37"/>
      <c r="F117" s="28" t="str">
        <f>F12</f>
        <v xml:space="preserve"> </v>
      </c>
      <c r="G117" s="37"/>
      <c r="H117" s="37"/>
      <c r="I117" s="118" t="s">
        <v>22</v>
      </c>
      <c r="J117" s="67" t="str">
        <f>IF(J12="","",J12)</f>
        <v>9. 4. 2020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>
      <c r="A118" s="35"/>
      <c r="B118" s="36"/>
      <c r="C118" s="37"/>
      <c r="D118" s="37"/>
      <c r="E118" s="37"/>
      <c r="F118" s="37"/>
      <c r="G118" s="37"/>
      <c r="H118" s="37"/>
      <c r="I118" s="116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2.75">
      <c r="A119" s="35"/>
      <c r="B119" s="36"/>
      <c r="C119" s="30" t="s">
        <v>24</v>
      </c>
      <c r="D119" s="37"/>
      <c r="E119" s="37"/>
      <c r="F119" s="28" t="str">
        <f>E15</f>
        <v>Statutární město Brno</v>
      </c>
      <c r="G119" s="37"/>
      <c r="H119" s="37"/>
      <c r="I119" s="118" t="s">
        <v>30</v>
      </c>
      <c r="J119" s="33" t="str">
        <f>E21</f>
        <v>LB Projekt s.r.o.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2.75">
      <c r="A120" s="35"/>
      <c r="B120" s="36"/>
      <c r="C120" s="30" t="s">
        <v>28</v>
      </c>
      <c r="D120" s="37"/>
      <c r="E120" s="37"/>
      <c r="F120" s="28" t="str">
        <f>IF(E18="","",E18)</f>
        <v>Vyplň údaj</v>
      </c>
      <c r="G120" s="37"/>
      <c r="H120" s="37"/>
      <c r="I120" s="118" t="s">
        <v>33</v>
      </c>
      <c r="J120" s="33" t="str">
        <f>E24</f>
        <v xml:space="preserve"> 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>
      <c r="A121" s="35"/>
      <c r="B121" s="36"/>
      <c r="C121" s="37"/>
      <c r="D121" s="37"/>
      <c r="E121" s="37"/>
      <c r="F121" s="37"/>
      <c r="G121" s="37"/>
      <c r="H121" s="37"/>
      <c r="I121" s="116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11" customFormat="1" ht="24">
      <c r="A122" s="176"/>
      <c r="B122" s="177"/>
      <c r="C122" s="178" t="s">
        <v>105</v>
      </c>
      <c r="D122" s="179" t="s">
        <v>60</v>
      </c>
      <c r="E122" s="179" t="s">
        <v>56</v>
      </c>
      <c r="F122" s="179" t="s">
        <v>57</v>
      </c>
      <c r="G122" s="179" t="s">
        <v>106</v>
      </c>
      <c r="H122" s="179" t="s">
        <v>107</v>
      </c>
      <c r="I122" s="180" t="s">
        <v>108</v>
      </c>
      <c r="J122" s="179" t="s">
        <v>94</v>
      </c>
      <c r="K122" s="181" t="s">
        <v>109</v>
      </c>
      <c r="L122" s="182"/>
      <c r="M122" s="76" t="s">
        <v>1</v>
      </c>
      <c r="N122" s="77" t="s">
        <v>39</v>
      </c>
      <c r="O122" s="77" t="s">
        <v>110</v>
      </c>
      <c r="P122" s="77" t="s">
        <v>111</v>
      </c>
      <c r="Q122" s="77" t="s">
        <v>112</v>
      </c>
      <c r="R122" s="77" t="s">
        <v>113</v>
      </c>
      <c r="S122" s="77" t="s">
        <v>114</v>
      </c>
      <c r="T122" s="78" t="s">
        <v>115</v>
      </c>
      <c r="U122" s="176"/>
      <c r="V122" s="176"/>
      <c r="W122" s="176"/>
      <c r="X122" s="176"/>
      <c r="Y122" s="176"/>
      <c r="Z122" s="176"/>
      <c r="AA122" s="176"/>
      <c r="AB122" s="176"/>
      <c r="AC122" s="176"/>
      <c r="AD122" s="176"/>
      <c r="AE122" s="176"/>
    </row>
    <row r="123" spans="1:65" s="2" customFormat="1" ht="15.75">
      <c r="A123" s="35"/>
      <c r="B123" s="36"/>
      <c r="C123" s="83" t="s">
        <v>116</v>
      </c>
      <c r="D123" s="37"/>
      <c r="E123" s="37"/>
      <c r="F123" s="37"/>
      <c r="G123" s="37"/>
      <c r="H123" s="37"/>
      <c r="I123" s="116"/>
      <c r="J123" s="183">
        <f>BK123</f>
        <v>0</v>
      </c>
      <c r="K123" s="37"/>
      <c r="L123" s="40"/>
      <c r="M123" s="79"/>
      <c r="N123" s="184"/>
      <c r="O123" s="80"/>
      <c r="P123" s="185">
        <f>P124</f>
        <v>0</v>
      </c>
      <c r="Q123" s="80"/>
      <c r="R123" s="185">
        <f>R124</f>
        <v>0</v>
      </c>
      <c r="S123" s="80"/>
      <c r="T123" s="186">
        <f>T124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74</v>
      </c>
      <c r="AU123" s="18" t="s">
        <v>96</v>
      </c>
      <c r="BK123" s="187">
        <f>BK124</f>
        <v>0</v>
      </c>
    </row>
    <row r="124" spans="1:65" s="12" customFormat="1" ht="15">
      <c r="B124" s="188"/>
      <c r="C124" s="189"/>
      <c r="D124" s="190" t="s">
        <v>74</v>
      </c>
      <c r="E124" s="191" t="s">
        <v>117</v>
      </c>
      <c r="F124" s="191" t="s">
        <v>81</v>
      </c>
      <c r="G124" s="189"/>
      <c r="H124" s="189"/>
      <c r="I124" s="192"/>
      <c r="J124" s="193">
        <f>BK124</f>
        <v>0</v>
      </c>
      <c r="K124" s="189"/>
      <c r="L124" s="194"/>
      <c r="M124" s="195"/>
      <c r="N124" s="196"/>
      <c r="O124" s="196"/>
      <c r="P124" s="197">
        <f>P125+P143+P154+P158+P162+P170</f>
        <v>0</v>
      </c>
      <c r="Q124" s="196"/>
      <c r="R124" s="197">
        <f>R125+R143+R154+R158+R162+R170</f>
        <v>0</v>
      </c>
      <c r="S124" s="196"/>
      <c r="T124" s="198">
        <f>T125+T143+T154+T158+T162+T170</f>
        <v>0</v>
      </c>
      <c r="AR124" s="199" t="s">
        <v>118</v>
      </c>
      <c r="AT124" s="200" t="s">
        <v>74</v>
      </c>
      <c r="AU124" s="200" t="s">
        <v>75</v>
      </c>
      <c r="AY124" s="199" t="s">
        <v>119</v>
      </c>
      <c r="BK124" s="201">
        <f>BK125+BK143+BK154+BK158+BK162+BK170</f>
        <v>0</v>
      </c>
    </row>
    <row r="125" spans="1:65" s="12" customFormat="1" ht="12.75">
      <c r="B125" s="188"/>
      <c r="C125" s="189"/>
      <c r="D125" s="190" t="s">
        <v>74</v>
      </c>
      <c r="E125" s="202" t="s">
        <v>120</v>
      </c>
      <c r="F125" s="202" t="s">
        <v>121</v>
      </c>
      <c r="G125" s="189"/>
      <c r="H125" s="189"/>
      <c r="I125" s="192"/>
      <c r="J125" s="203">
        <f>BK125</f>
        <v>0</v>
      </c>
      <c r="K125" s="189"/>
      <c r="L125" s="194"/>
      <c r="M125" s="195"/>
      <c r="N125" s="196"/>
      <c r="O125" s="196"/>
      <c r="P125" s="197">
        <f>SUM(P126:P142)</f>
        <v>0</v>
      </c>
      <c r="Q125" s="196"/>
      <c r="R125" s="197">
        <f>SUM(R126:R142)</f>
        <v>0</v>
      </c>
      <c r="S125" s="196"/>
      <c r="T125" s="198">
        <f>SUM(T126:T142)</f>
        <v>0</v>
      </c>
      <c r="AR125" s="199" t="s">
        <v>118</v>
      </c>
      <c r="AT125" s="200" t="s">
        <v>74</v>
      </c>
      <c r="AU125" s="200" t="s">
        <v>83</v>
      </c>
      <c r="AY125" s="199" t="s">
        <v>119</v>
      </c>
      <c r="BK125" s="201">
        <f>SUM(BK126:BK142)</f>
        <v>0</v>
      </c>
    </row>
    <row r="126" spans="1:65" s="2" customFormat="1" ht="24">
      <c r="A126" s="35"/>
      <c r="B126" s="36"/>
      <c r="C126" s="204" t="s">
        <v>83</v>
      </c>
      <c r="D126" s="204" t="s">
        <v>122</v>
      </c>
      <c r="E126" s="205" t="s">
        <v>123</v>
      </c>
      <c r="F126" s="206" t="s">
        <v>124</v>
      </c>
      <c r="G126" s="207" t="s">
        <v>125</v>
      </c>
      <c r="H126" s="208">
        <v>1</v>
      </c>
      <c r="I126" s="209"/>
      <c r="J126" s="210">
        <f>ROUND(I126*H126,2)</f>
        <v>0</v>
      </c>
      <c r="K126" s="206" t="s">
        <v>126</v>
      </c>
      <c r="L126" s="40"/>
      <c r="M126" s="211" t="s">
        <v>1</v>
      </c>
      <c r="N126" s="212" t="s">
        <v>40</v>
      </c>
      <c r="O126" s="72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5" t="s">
        <v>127</v>
      </c>
      <c r="AT126" s="215" t="s">
        <v>122</v>
      </c>
      <c r="AU126" s="215" t="s">
        <v>85</v>
      </c>
      <c r="AY126" s="18" t="s">
        <v>119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8" t="s">
        <v>83</v>
      </c>
      <c r="BK126" s="216">
        <f>ROUND(I126*H126,2)</f>
        <v>0</v>
      </c>
      <c r="BL126" s="18" t="s">
        <v>127</v>
      </c>
      <c r="BM126" s="215" t="s">
        <v>128</v>
      </c>
    </row>
    <row r="127" spans="1:65" s="13" customFormat="1" ht="33.75">
      <c r="B127" s="217"/>
      <c r="C127" s="218"/>
      <c r="D127" s="219" t="s">
        <v>129</v>
      </c>
      <c r="E127" s="220" t="s">
        <v>1</v>
      </c>
      <c r="F127" s="221" t="s">
        <v>130</v>
      </c>
      <c r="G127" s="218"/>
      <c r="H127" s="220" t="s">
        <v>1</v>
      </c>
      <c r="I127" s="222"/>
      <c r="J127" s="218"/>
      <c r="K127" s="218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129</v>
      </c>
      <c r="AU127" s="227" t="s">
        <v>85</v>
      </c>
      <c r="AV127" s="13" t="s">
        <v>83</v>
      </c>
      <c r="AW127" s="13" t="s">
        <v>32</v>
      </c>
      <c r="AX127" s="13" t="s">
        <v>75</v>
      </c>
      <c r="AY127" s="227" t="s">
        <v>119</v>
      </c>
    </row>
    <row r="128" spans="1:65" s="13" customFormat="1" ht="22.5">
      <c r="B128" s="217"/>
      <c r="C128" s="218"/>
      <c r="D128" s="219" t="s">
        <v>129</v>
      </c>
      <c r="E128" s="220" t="s">
        <v>1</v>
      </c>
      <c r="F128" s="221" t="s">
        <v>131</v>
      </c>
      <c r="G128" s="218"/>
      <c r="H128" s="220" t="s">
        <v>1</v>
      </c>
      <c r="I128" s="222"/>
      <c r="J128" s="218"/>
      <c r="K128" s="218"/>
      <c r="L128" s="223"/>
      <c r="M128" s="224"/>
      <c r="N128" s="225"/>
      <c r="O128" s="225"/>
      <c r="P128" s="225"/>
      <c r="Q128" s="225"/>
      <c r="R128" s="225"/>
      <c r="S128" s="225"/>
      <c r="T128" s="226"/>
      <c r="AT128" s="227" t="s">
        <v>129</v>
      </c>
      <c r="AU128" s="227" t="s">
        <v>85</v>
      </c>
      <c r="AV128" s="13" t="s">
        <v>83</v>
      </c>
      <c r="AW128" s="13" t="s">
        <v>32</v>
      </c>
      <c r="AX128" s="13" t="s">
        <v>75</v>
      </c>
      <c r="AY128" s="227" t="s">
        <v>119</v>
      </c>
    </row>
    <row r="129" spans="1:65" s="14" customFormat="1">
      <c r="B129" s="228"/>
      <c r="C129" s="229"/>
      <c r="D129" s="219" t="s">
        <v>129</v>
      </c>
      <c r="E129" s="230" t="s">
        <v>1</v>
      </c>
      <c r="F129" s="231" t="s">
        <v>83</v>
      </c>
      <c r="G129" s="229"/>
      <c r="H129" s="232">
        <v>1</v>
      </c>
      <c r="I129" s="233"/>
      <c r="J129" s="229"/>
      <c r="K129" s="229"/>
      <c r="L129" s="234"/>
      <c r="M129" s="235"/>
      <c r="N129" s="236"/>
      <c r="O129" s="236"/>
      <c r="P129" s="236"/>
      <c r="Q129" s="236"/>
      <c r="R129" s="236"/>
      <c r="S129" s="236"/>
      <c r="T129" s="237"/>
      <c r="AT129" s="238" t="s">
        <v>129</v>
      </c>
      <c r="AU129" s="238" t="s">
        <v>85</v>
      </c>
      <c r="AV129" s="14" t="s">
        <v>85</v>
      </c>
      <c r="AW129" s="14" t="s">
        <v>32</v>
      </c>
      <c r="AX129" s="14" t="s">
        <v>83</v>
      </c>
      <c r="AY129" s="238" t="s">
        <v>119</v>
      </c>
    </row>
    <row r="130" spans="1:65" s="2" customFormat="1" ht="12">
      <c r="A130" s="35"/>
      <c r="B130" s="36"/>
      <c r="C130" s="204" t="s">
        <v>85</v>
      </c>
      <c r="D130" s="204" t="s">
        <v>122</v>
      </c>
      <c r="E130" s="205" t="s">
        <v>132</v>
      </c>
      <c r="F130" s="206" t="s">
        <v>133</v>
      </c>
      <c r="G130" s="207" t="s">
        <v>125</v>
      </c>
      <c r="H130" s="208">
        <v>1</v>
      </c>
      <c r="I130" s="209"/>
      <c r="J130" s="210">
        <f>ROUND(I130*H130,2)</f>
        <v>0</v>
      </c>
      <c r="K130" s="206" t="s">
        <v>126</v>
      </c>
      <c r="L130" s="40"/>
      <c r="M130" s="211" t="s">
        <v>1</v>
      </c>
      <c r="N130" s="212" t="s">
        <v>40</v>
      </c>
      <c r="O130" s="72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5" t="s">
        <v>127</v>
      </c>
      <c r="AT130" s="215" t="s">
        <v>122</v>
      </c>
      <c r="AU130" s="215" t="s">
        <v>85</v>
      </c>
      <c r="AY130" s="18" t="s">
        <v>119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8" t="s">
        <v>83</v>
      </c>
      <c r="BK130" s="216">
        <f>ROUND(I130*H130,2)</f>
        <v>0</v>
      </c>
      <c r="BL130" s="18" t="s">
        <v>127</v>
      </c>
      <c r="BM130" s="215" t="s">
        <v>134</v>
      </c>
    </row>
    <row r="131" spans="1:65" s="13" customFormat="1">
      <c r="B131" s="217"/>
      <c r="C131" s="218"/>
      <c r="D131" s="219" t="s">
        <v>129</v>
      </c>
      <c r="E131" s="220" t="s">
        <v>1</v>
      </c>
      <c r="F131" s="221" t="s">
        <v>135</v>
      </c>
      <c r="G131" s="218"/>
      <c r="H131" s="220" t="s">
        <v>1</v>
      </c>
      <c r="I131" s="222"/>
      <c r="J131" s="218"/>
      <c r="K131" s="218"/>
      <c r="L131" s="223"/>
      <c r="M131" s="224"/>
      <c r="N131" s="225"/>
      <c r="O131" s="225"/>
      <c r="P131" s="225"/>
      <c r="Q131" s="225"/>
      <c r="R131" s="225"/>
      <c r="S131" s="225"/>
      <c r="T131" s="226"/>
      <c r="AT131" s="227" t="s">
        <v>129</v>
      </c>
      <c r="AU131" s="227" t="s">
        <v>85</v>
      </c>
      <c r="AV131" s="13" t="s">
        <v>83</v>
      </c>
      <c r="AW131" s="13" t="s">
        <v>32</v>
      </c>
      <c r="AX131" s="13" t="s">
        <v>75</v>
      </c>
      <c r="AY131" s="227" t="s">
        <v>119</v>
      </c>
    </row>
    <row r="132" spans="1:65" s="14" customFormat="1">
      <c r="B132" s="228"/>
      <c r="C132" s="229"/>
      <c r="D132" s="219" t="s">
        <v>129</v>
      </c>
      <c r="E132" s="230" t="s">
        <v>1</v>
      </c>
      <c r="F132" s="231" t="s">
        <v>83</v>
      </c>
      <c r="G132" s="229"/>
      <c r="H132" s="232">
        <v>1</v>
      </c>
      <c r="I132" s="233"/>
      <c r="J132" s="229"/>
      <c r="K132" s="229"/>
      <c r="L132" s="234"/>
      <c r="M132" s="235"/>
      <c r="N132" s="236"/>
      <c r="O132" s="236"/>
      <c r="P132" s="236"/>
      <c r="Q132" s="236"/>
      <c r="R132" s="236"/>
      <c r="S132" s="236"/>
      <c r="T132" s="237"/>
      <c r="AT132" s="238" t="s">
        <v>129</v>
      </c>
      <c r="AU132" s="238" t="s">
        <v>85</v>
      </c>
      <c r="AV132" s="14" t="s">
        <v>85</v>
      </c>
      <c r="AW132" s="14" t="s">
        <v>32</v>
      </c>
      <c r="AX132" s="14" t="s">
        <v>83</v>
      </c>
      <c r="AY132" s="238" t="s">
        <v>119</v>
      </c>
    </row>
    <row r="133" spans="1:65" s="2" customFormat="1" ht="12">
      <c r="A133" s="35"/>
      <c r="B133" s="36"/>
      <c r="C133" s="204" t="s">
        <v>136</v>
      </c>
      <c r="D133" s="204" t="s">
        <v>122</v>
      </c>
      <c r="E133" s="205" t="s">
        <v>137</v>
      </c>
      <c r="F133" s="206" t="s">
        <v>138</v>
      </c>
      <c r="G133" s="207" t="s">
        <v>125</v>
      </c>
      <c r="H133" s="208">
        <v>1</v>
      </c>
      <c r="I133" s="209"/>
      <c r="J133" s="210">
        <f>ROUND(I133*H133,2)</f>
        <v>0</v>
      </c>
      <c r="K133" s="206" t="s">
        <v>126</v>
      </c>
      <c r="L133" s="40"/>
      <c r="M133" s="211" t="s">
        <v>1</v>
      </c>
      <c r="N133" s="212" t="s">
        <v>40</v>
      </c>
      <c r="O133" s="72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5" t="s">
        <v>127</v>
      </c>
      <c r="AT133" s="215" t="s">
        <v>122</v>
      </c>
      <c r="AU133" s="215" t="s">
        <v>85</v>
      </c>
      <c r="AY133" s="18" t="s">
        <v>119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8" t="s">
        <v>83</v>
      </c>
      <c r="BK133" s="216">
        <f>ROUND(I133*H133,2)</f>
        <v>0</v>
      </c>
      <c r="BL133" s="18" t="s">
        <v>127</v>
      </c>
      <c r="BM133" s="215" t="s">
        <v>139</v>
      </c>
    </row>
    <row r="134" spans="1:65" s="13" customFormat="1" ht="22.5">
      <c r="B134" s="217"/>
      <c r="C134" s="218"/>
      <c r="D134" s="219" t="s">
        <v>129</v>
      </c>
      <c r="E134" s="220" t="s">
        <v>1</v>
      </c>
      <c r="F134" s="221" t="s">
        <v>140</v>
      </c>
      <c r="G134" s="218"/>
      <c r="H134" s="220" t="s">
        <v>1</v>
      </c>
      <c r="I134" s="222"/>
      <c r="J134" s="218"/>
      <c r="K134" s="218"/>
      <c r="L134" s="223"/>
      <c r="M134" s="224"/>
      <c r="N134" s="225"/>
      <c r="O134" s="225"/>
      <c r="P134" s="225"/>
      <c r="Q134" s="225"/>
      <c r="R134" s="225"/>
      <c r="S134" s="225"/>
      <c r="T134" s="226"/>
      <c r="AT134" s="227" t="s">
        <v>129</v>
      </c>
      <c r="AU134" s="227" t="s">
        <v>85</v>
      </c>
      <c r="AV134" s="13" t="s">
        <v>83</v>
      </c>
      <c r="AW134" s="13" t="s">
        <v>32</v>
      </c>
      <c r="AX134" s="13" t="s">
        <v>75</v>
      </c>
      <c r="AY134" s="227" t="s">
        <v>119</v>
      </c>
    </row>
    <row r="135" spans="1:65" s="14" customFormat="1">
      <c r="B135" s="228"/>
      <c r="C135" s="229"/>
      <c r="D135" s="219" t="s">
        <v>129</v>
      </c>
      <c r="E135" s="230" t="s">
        <v>1</v>
      </c>
      <c r="F135" s="231" t="s">
        <v>83</v>
      </c>
      <c r="G135" s="229"/>
      <c r="H135" s="232">
        <v>1</v>
      </c>
      <c r="I135" s="233"/>
      <c r="J135" s="229"/>
      <c r="K135" s="229"/>
      <c r="L135" s="234"/>
      <c r="M135" s="235"/>
      <c r="N135" s="236"/>
      <c r="O135" s="236"/>
      <c r="P135" s="236"/>
      <c r="Q135" s="236"/>
      <c r="R135" s="236"/>
      <c r="S135" s="236"/>
      <c r="T135" s="237"/>
      <c r="AT135" s="238" t="s">
        <v>129</v>
      </c>
      <c r="AU135" s="238" t="s">
        <v>85</v>
      </c>
      <c r="AV135" s="14" t="s">
        <v>85</v>
      </c>
      <c r="AW135" s="14" t="s">
        <v>32</v>
      </c>
      <c r="AX135" s="14" t="s">
        <v>83</v>
      </c>
      <c r="AY135" s="238" t="s">
        <v>119</v>
      </c>
    </row>
    <row r="136" spans="1:65" s="2" customFormat="1" ht="24">
      <c r="A136" s="35"/>
      <c r="B136" s="36"/>
      <c r="C136" s="204" t="s">
        <v>141</v>
      </c>
      <c r="D136" s="204" t="s">
        <v>122</v>
      </c>
      <c r="E136" s="205" t="s">
        <v>142</v>
      </c>
      <c r="F136" s="206" t="s">
        <v>143</v>
      </c>
      <c r="G136" s="207" t="s">
        <v>144</v>
      </c>
      <c r="H136" s="208">
        <v>1</v>
      </c>
      <c r="I136" s="209"/>
      <c r="J136" s="210">
        <f>ROUND(I136*H136,2)</f>
        <v>0</v>
      </c>
      <c r="K136" s="206" t="s">
        <v>126</v>
      </c>
      <c r="L136" s="40"/>
      <c r="M136" s="211" t="s">
        <v>1</v>
      </c>
      <c r="N136" s="212" t="s">
        <v>40</v>
      </c>
      <c r="O136" s="72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5" t="s">
        <v>127</v>
      </c>
      <c r="AT136" s="215" t="s">
        <v>122</v>
      </c>
      <c r="AU136" s="215" t="s">
        <v>85</v>
      </c>
      <c r="AY136" s="18" t="s">
        <v>119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8" t="s">
        <v>83</v>
      </c>
      <c r="BK136" s="216">
        <f>ROUND(I136*H136,2)</f>
        <v>0</v>
      </c>
      <c r="BL136" s="18" t="s">
        <v>127</v>
      </c>
      <c r="BM136" s="215" t="s">
        <v>145</v>
      </c>
    </row>
    <row r="137" spans="1:65" s="13" customFormat="1" ht="22.5">
      <c r="B137" s="217"/>
      <c r="C137" s="218"/>
      <c r="D137" s="219" t="s">
        <v>129</v>
      </c>
      <c r="E137" s="220" t="s">
        <v>1</v>
      </c>
      <c r="F137" s="221" t="s">
        <v>146</v>
      </c>
      <c r="G137" s="218"/>
      <c r="H137" s="220" t="s">
        <v>1</v>
      </c>
      <c r="I137" s="222"/>
      <c r="J137" s="218"/>
      <c r="K137" s="218"/>
      <c r="L137" s="223"/>
      <c r="M137" s="224"/>
      <c r="N137" s="225"/>
      <c r="O137" s="225"/>
      <c r="P137" s="225"/>
      <c r="Q137" s="225"/>
      <c r="R137" s="225"/>
      <c r="S137" s="225"/>
      <c r="T137" s="226"/>
      <c r="AT137" s="227" t="s">
        <v>129</v>
      </c>
      <c r="AU137" s="227" t="s">
        <v>85</v>
      </c>
      <c r="AV137" s="13" t="s">
        <v>83</v>
      </c>
      <c r="AW137" s="13" t="s">
        <v>32</v>
      </c>
      <c r="AX137" s="13" t="s">
        <v>75</v>
      </c>
      <c r="AY137" s="227" t="s">
        <v>119</v>
      </c>
    </row>
    <row r="138" spans="1:65" s="13" customFormat="1">
      <c r="B138" s="217"/>
      <c r="C138" s="218"/>
      <c r="D138" s="219" t="s">
        <v>129</v>
      </c>
      <c r="E138" s="220" t="s">
        <v>1</v>
      </c>
      <c r="F138" s="221" t="s">
        <v>147</v>
      </c>
      <c r="G138" s="218"/>
      <c r="H138" s="220" t="s">
        <v>1</v>
      </c>
      <c r="I138" s="222"/>
      <c r="J138" s="218"/>
      <c r="K138" s="218"/>
      <c r="L138" s="223"/>
      <c r="M138" s="224"/>
      <c r="N138" s="225"/>
      <c r="O138" s="225"/>
      <c r="P138" s="225"/>
      <c r="Q138" s="225"/>
      <c r="R138" s="225"/>
      <c r="S138" s="225"/>
      <c r="T138" s="226"/>
      <c r="AT138" s="227" t="s">
        <v>129</v>
      </c>
      <c r="AU138" s="227" t="s">
        <v>85</v>
      </c>
      <c r="AV138" s="13" t="s">
        <v>83</v>
      </c>
      <c r="AW138" s="13" t="s">
        <v>32</v>
      </c>
      <c r="AX138" s="13" t="s">
        <v>75</v>
      </c>
      <c r="AY138" s="227" t="s">
        <v>119</v>
      </c>
    </row>
    <row r="139" spans="1:65" s="14" customFormat="1">
      <c r="B139" s="228"/>
      <c r="C139" s="229"/>
      <c r="D139" s="219" t="s">
        <v>129</v>
      </c>
      <c r="E139" s="230" t="s">
        <v>1</v>
      </c>
      <c r="F139" s="231" t="s">
        <v>83</v>
      </c>
      <c r="G139" s="229"/>
      <c r="H139" s="232">
        <v>1</v>
      </c>
      <c r="I139" s="233"/>
      <c r="J139" s="229"/>
      <c r="K139" s="229"/>
      <c r="L139" s="234"/>
      <c r="M139" s="235"/>
      <c r="N139" s="236"/>
      <c r="O139" s="236"/>
      <c r="P139" s="236"/>
      <c r="Q139" s="236"/>
      <c r="R139" s="236"/>
      <c r="S139" s="236"/>
      <c r="T139" s="237"/>
      <c r="AT139" s="238" t="s">
        <v>129</v>
      </c>
      <c r="AU139" s="238" t="s">
        <v>85</v>
      </c>
      <c r="AV139" s="14" t="s">
        <v>85</v>
      </c>
      <c r="AW139" s="14" t="s">
        <v>32</v>
      </c>
      <c r="AX139" s="14" t="s">
        <v>83</v>
      </c>
      <c r="AY139" s="238" t="s">
        <v>119</v>
      </c>
    </row>
    <row r="140" spans="1:65" s="2" customFormat="1" ht="24">
      <c r="A140" s="35"/>
      <c r="B140" s="36"/>
      <c r="C140" s="204" t="s">
        <v>118</v>
      </c>
      <c r="D140" s="204" t="s">
        <v>122</v>
      </c>
      <c r="E140" s="205" t="s">
        <v>148</v>
      </c>
      <c r="F140" s="206" t="s">
        <v>149</v>
      </c>
      <c r="G140" s="207" t="s">
        <v>144</v>
      </c>
      <c r="H140" s="208">
        <v>1</v>
      </c>
      <c r="I140" s="209"/>
      <c r="J140" s="210">
        <f>ROUND(I140*H140,2)</f>
        <v>0</v>
      </c>
      <c r="K140" s="206" t="s">
        <v>126</v>
      </c>
      <c r="L140" s="40"/>
      <c r="M140" s="211" t="s">
        <v>1</v>
      </c>
      <c r="N140" s="212" t="s">
        <v>40</v>
      </c>
      <c r="O140" s="72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5" t="s">
        <v>127</v>
      </c>
      <c r="AT140" s="215" t="s">
        <v>122</v>
      </c>
      <c r="AU140" s="215" t="s">
        <v>85</v>
      </c>
      <c r="AY140" s="18" t="s">
        <v>119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8" t="s">
        <v>83</v>
      </c>
      <c r="BK140" s="216">
        <f>ROUND(I140*H140,2)</f>
        <v>0</v>
      </c>
      <c r="BL140" s="18" t="s">
        <v>127</v>
      </c>
      <c r="BM140" s="215" t="s">
        <v>150</v>
      </c>
    </row>
    <row r="141" spans="1:65" s="13" customFormat="1" ht="33.75">
      <c r="B141" s="217"/>
      <c r="C141" s="218"/>
      <c r="D141" s="219" t="s">
        <v>129</v>
      </c>
      <c r="E141" s="220" t="s">
        <v>1</v>
      </c>
      <c r="F141" s="221" t="s">
        <v>151</v>
      </c>
      <c r="G141" s="218"/>
      <c r="H141" s="220" t="s">
        <v>1</v>
      </c>
      <c r="I141" s="222"/>
      <c r="J141" s="218"/>
      <c r="K141" s="218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129</v>
      </c>
      <c r="AU141" s="227" t="s">
        <v>85</v>
      </c>
      <c r="AV141" s="13" t="s">
        <v>83</v>
      </c>
      <c r="AW141" s="13" t="s">
        <v>32</v>
      </c>
      <c r="AX141" s="13" t="s">
        <v>75</v>
      </c>
      <c r="AY141" s="227" t="s">
        <v>119</v>
      </c>
    </row>
    <row r="142" spans="1:65" s="14" customFormat="1">
      <c r="B142" s="228"/>
      <c r="C142" s="229"/>
      <c r="D142" s="219" t="s">
        <v>129</v>
      </c>
      <c r="E142" s="230" t="s">
        <v>1</v>
      </c>
      <c r="F142" s="231" t="s">
        <v>83</v>
      </c>
      <c r="G142" s="229"/>
      <c r="H142" s="232">
        <v>1</v>
      </c>
      <c r="I142" s="233"/>
      <c r="J142" s="229"/>
      <c r="K142" s="229"/>
      <c r="L142" s="234"/>
      <c r="M142" s="235"/>
      <c r="N142" s="236"/>
      <c r="O142" s="236"/>
      <c r="P142" s="236"/>
      <c r="Q142" s="236"/>
      <c r="R142" s="236"/>
      <c r="S142" s="236"/>
      <c r="T142" s="237"/>
      <c r="AT142" s="238" t="s">
        <v>129</v>
      </c>
      <c r="AU142" s="238" t="s">
        <v>85</v>
      </c>
      <c r="AV142" s="14" t="s">
        <v>85</v>
      </c>
      <c r="AW142" s="14" t="s">
        <v>32</v>
      </c>
      <c r="AX142" s="14" t="s">
        <v>83</v>
      </c>
      <c r="AY142" s="238" t="s">
        <v>119</v>
      </c>
    </row>
    <row r="143" spans="1:65" s="12" customFormat="1" ht="12.75">
      <c r="B143" s="188"/>
      <c r="C143" s="189"/>
      <c r="D143" s="190" t="s">
        <v>74</v>
      </c>
      <c r="E143" s="202" t="s">
        <v>152</v>
      </c>
      <c r="F143" s="202" t="s">
        <v>153</v>
      </c>
      <c r="G143" s="189"/>
      <c r="H143" s="189"/>
      <c r="I143" s="192"/>
      <c r="J143" s="203">
        <f>BK143</f>
        <v>0</v>
      </c>
      <c r="K143" s="189"/>
      <c r="L143" s="194"/>
      <c r="M143" s="195"/>
      <c r="N143" s="196"/>
      <c r="O143" s="196"/>
      <c r="P143" s="197">
        <f>SUM(P144:P153)</f>
        <v>0</v>
      </c>
      <c r="Q143" s="196"/>
      <c r="R143" s="197">
        <f>SUM(R144:R153)</f>
        <v>0</v>
      </c>
      <c r="S143" s="196"/>
      <c r="T143" s="198">
        <f>SUM(T144:T153)</f>
        <v>0</v>
      </c>
      <c r="AR143" s="199" t="s">
        <v>118</v>
      </c>
      <c r="AT143" s="200" t="s">
        <v>74</v>
      </c>
      <c r="AU143" s="200" t="s">
        <v>83</v>
      </c>
      <c r="AY143" s="199" t="s">
        <v>119</v>
      </c>
      <c r="BK143" s="201">
        <f>SUM(BK144:BK153)</f>
        <v>0</v>
      </c>
    </row>
    <row r="144" spans="1:65" s="2" customFormat="1" ht="12">
      <c r="A144" s="35"/>
      <c r="B144" s="36"/>
      <c r="C144" s="204" t="s">
        <v>154</v>
      </c>
      <c r="D144" s="204" t="s">
        <v>122</v>
      </c>
      <c r="E144" s="205" t="s">
        <v>155</v>
      </c>
      <c r="F144" s="206" t="s">
        <v>153</v>
      </c>
      <c r="G144" s="207" t="s">
        <v>125</v>
      </c>
      <c r="H144" s="208">
        <v>1</v>
      </c>
      <c r="I144" s="209"/>
      <c r="J144" s="210">
        <f>ROUND(I144*H144,2)</f>
        <v>0</v>
      </c>
      <c r="K144" s="206" t="s">
        <v>126</v>
      </c>
      <c r="L144" s="40"/>
      <c r="M144" s="211" t="s">
        <v>1</v>
      </c>
      <c r="N144" s="212" t="s">
        <v>40</v>
      </c>
      <c r="O144" s="72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5" t="s">
        <v>127</v>
      </c>
      <c r="AT144" s="215" t="s">
        <v>122</v>
      </c>
      <c r="AU144" s="215" t="s">
        <v>85</v>
      </c>
      <c r="AY144" s="18" t="s">
        <v>119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8" t="s">
        <v>83</v>
      </c>
      <c r="BK144" s="216">
        <f>ROUND(I144*H144,2)</f>
        <v>0</v>
      </c>
      <c r="BL144" s="18" t="s">
        <v>127</v>
      </c>
      <c r="BM144" s="215" t="s">
        <v>156</v>
      </c>
    </row>
    <row r="145" spans="1:65" s="13" customFormat="1" ht="22.5">
      <c r="B145" s="217"/>
      <c r="C145" s="218"/>
      <c r="D145" s="219" t="s">
        <v>129</v>
      </c>
      <c r="E145" s="220" t="s">
        <v>1</v>
      </c>
      <c r="F145" s="221" t="s">
        <v>157</v>
      </c>
      <c r="G145" s="218"/>
      <c r="H145" s="220" t="s">
        <v>1</v>
      </c>
      <c r="I145" s="222"/>
      <c r="J145" s="218"/>
      <c r="K145" s="218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129</v>
      </c>
      <c r="AU145" s="227" t="s">
        <v>85</v>
      </c>
      <c r="AV145" s="13" t="s">
        <v>83</v>
      </c>
      <c r="AW145" s="13" t="s">
        <v>32</v>
      </c>
      <c r="AX145" s="13" t="s">
        <v>75</v>
      </c>
      <c r="AY145" s="227" t="s">
        <v>119</v>
      </c>
    </row>
    <row r="146" spans="1:65" s="13" customFormat="1">
      <c r="B146" s="217"/>
      <c r="C146" s="218"/>
      <c r="D146" s="219" t="s">
        <v>129</v>
      </c>
      <c r="E146" s="220" t="s">
        <v>1</v>
      </c>
      <c r="F146" s="221" t="s">
        <v>158</v>
      </c>
      <c r="G146" s="218"/>
      <c r="H146" s="220" t="s">
        <v>1</v>
      </c>
      <c r="I146" s="222"/>
      <c r="J146" s="218"/>
      <c r="K146" s="218"/>
      <c r="L146" s="223"/>
      <c r="M146" s="224"/>
      <c r="N146" s="225"/>
      <c r="O146" s="225"/>
      <c r="P146" s="225"/>
      <c r="Q146" s="225"/>
      <c r="R146" s="225"/>
      <c r="S146" s="225"/>
      <c r="T146" s="226"/>
      <c r="AT146" s="227" t="s">
        <v>129</v>
      </c>
      <c r="AU146" s="227" t="s">
        <v>85</v>
      </c>
      <c r="AV146" s="13" t="s">
        <v>83</v>
      </c>
      <c r="AW146" s="13" t="s">
        <v>32</v>
      </c>
      <c r="AX146" s="13" t="s">
        <v>75</v>
      </c>
      <c r="AY146" s="227" t="s">
        <v>119</v>
      </c>
    </row>
    <row r="147" spans="1:65" s="13" customFormat="1">
      <c r="B147" s="217"/>
      <c r="C147" s="218"/>
      <c r="D147" s="219" t="s">
        <v>129</v>
      </c>
      <c r="E147" s="220" t="s">
        <v>1</v>
      </c>
      <c r="F147" s="221" t="s">
        <v>159</v>
      </c>
      <c r="G147" s="218"/>
      <c r="H147" s="220" t="s">
        <v>1</v>
      </c>
      <c r="I147" s="222"/>
      <c r="J147" s="218"/>
      <c r="K147" s="218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129</v>
      </c>
      <c r="AU147" s="227" t="s">
        <v>85</v>
      </c>
      <c r="AV147" s="13" t="s">
        <v>83</v>
      </c>
      <c r="AW147" s="13" t="s">
        <v>32</v>
      </c>
      <c r="AX147" s="13" t="s">
        <v>75</v>
      </c>
      <c r="AY147" s="227" t="s">
        <v>119</v>
      </c>
    </row>
    <row r="148" spans="1:65" s="13" customFormat="1">
      <c r="B148" s="217"/>
      <c r="C148" s="218"/>
      <c r="D148" s="219" t="s">
        <v>129</v>
      </c>
      <c r="E148" s="220" t="s">
        <v>1</v>
      </c>
      <c r="F148" s="221" t="s">
        <v>160</v>
      </c>
      <c r="G148" s="218"/>
      <c r="H148" s="220" t="s">
        <v>1</v>
      </c>
      <c r="I148" s="222"/>
      <c r="J148" s="218"/>
      <c r="K148" s="218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129</v>
      </c>
      <c r="AU148" s="227" t="s">
        <v>85</v>
      </c>
      <c r="AV148" s="13" t="s">
        <v>83</v>
      </c>
      <c r="AW148" s="13" t="s">
        <v>32</v>
      </c>
      <c r="AX148" s="13" t="s">
        <v>75</v>
      </c>
      <c r="AY148" s="227" t="s">
        <v>119</v>
      </c>
    </row>
    <row r="149" spans="1:65" s="13" customFormat="1">
      <c r="B149" s="217"/>
      <c r="C149" s="218"/>
      <c r="D149" s="219" t="s">
        <v>129</v>
      </c>
      <c r="E149" s="220" t="s">
        <v>1</v>
      </c>
      <c r="F149" s="221" t="s">
        <v>161</v>
      </c>
      <c r="G149" s="218"/>
      <c r="H149" s="220" t="s">
        <v>1</v>
      </c>
      <c r="I149" s="222"/>
      <c r="J149" s="218"/>
      <c r="K149" s="218"/>
      <c r="L149" s="223"/>
      <c r="M149" s="224"/>
      <c r="N149" s="225"/>
      <c r="O149" s="225"/>
      <c r="P149" s="225"/>
      <c r="Q149" s="225"/>
      <c r="R149" s="225"/>
      <c r="S149" s="225"/>
      <c r="T149" s="226"/>
      <c r="AT149" s="227" t="s">
        <v>129</v>
      </c>
      <c r="AU149" s="227" t="s">
        <v>85</v>
      </c>
      <c r="AV149" s="13" t="s">
        <v>83</v>
      </c>
      <c r="AW149" s="13" t="s">
        <v>32</v>
      </c>
      <c r="AX149" s="13" t="s">
        <v>75</v>
      </c>
      <c r="AY149" s="227" t="s">
        <v>119</v>
      </c>
    </row>
    <row r="150" spans="1:65" s="13" customFormat="1">
      <c r="B150" s="217"/>
      <c r="C150" s="218"/>
      <c r="D150" s="219" t="s">
        <v>129</v>
      </c>
      <c r="E150" s="220" t="s">
        <v>1</v>
      </c>
      <c r="F150" s="221" t="s">
        <v>162</v>
      </c>
      <c r="G150" s="218"/>
      <c r="H150" s="220" t="s">
        <v>1</v>
      </c>
      <c r="I150" s="222"/>
      <c r="J150" s="218"/>
      <c r="K150" s="218"/>
      <c r="L150" s="223"/>
      <c r="M150" s="224"/>
      <c r="N150" s="225"/>
      <c r="O150" s="225"/>
      <c r="P150" s="225"/>
      <c r="Q150" s="225"/>
      <c r="R150" s="225"/>
      <c r="S150" s="225"/>
      <c r="T150" s="226"/>
      <c r="AT150" s="227" t="s">
        <v>129</v>
      </c>
      <c r="AU150" s="227" t="s">
        <v>85</v>
      </c>
      <c r="AV150" s="13" t="s">
        <v>83</v>
      </c>
      <c r="AW150" s="13" t="s">
        <v>32</v>
      </c>
      <c r="AX150" s="13" t="s">
        <v>75</v>
      </c>
      <c r="AY150" s="227" t="s">
        <v>119</v>
      </c>
    </row>
    <row r="151" spans="1:65" s="13" customFormat="1" ht="22.5">
      <c r="B151" s="217"/>
      <c r="C151" s="218"/>
      <c r="D151" s="219" t="s">
        <v>129</v>
      </c>
      <c r="E151" s="220" t="s">
        <v>1</v>
      </c>
      <c r="F151" s="221" t="s">
        <v>163</v>
      </c>
      <c r="G151" s="218"/>
      <c r="H151" s="220" t="s">
        <v>1</v>
      </c>
      <c r="I151" s="222"/>
      <c r="J151" s="218"/>
      <c r="K151" s="218"/>
      <c r="L151" s="223"/>
      <c r="M151" s="224"/>
      <c r="N151" s="225"/>
      <c r="O151" s="225"/>
      <c r="P151" s="225"/>
      <c r="Q151" s="225"/>
      <c r="R151" s="225"/>
      <c r="S151" s="225"/>
      <c r="T151" s="226"/>
      <c r="AT151" s="227" t="s">
        <v>129</v>
      </c>
      <c r="AU151" s="227" t="s">
        <v>85</v>
      </c>
      <c r="AV151" s="13" t="s">
        <v>83</v>
      </c>
      <c r="AW151" s="13" t="s">
        <v>32</v>
      </c>
      <c r="AX151" s="13" t="s">
        <v>75</v>
      </c>
      <c r="AY151" s="227" t="s">
        <v>119</v>
      </c>
    </row>
    <row r="152" spans="1:65" s="13" customFormat="1" ht="22.5">
      <c r="B152" s="217"/>
      <c r="C152" s="218"/>
      <c r="D152" s="219" t="s">
        <v>129</v>
      </c>
      <c r="E152" s="220" t="s">
        <v>1</v>
      </c>
      <c r="F152" s="221" t="s">
        <v>164</v>
      </c>
      <c r="G152" s="218"/>
      <c r="H152" s="220" t="s">
        <v>1</v>
      </c>
      <c r="I152" s="222"/>
      <c r="J152" s="218"/>
      <c r="K152" s="218"/>
      <c r="L152" s="223"/>
      <c r="M152" s="224"/>
      <c r="N152" s="225"/>
      <c r="O152" s="225"/>
      <c r="P152" s="225"/>
      <c r="Q152" s="225"/>
      <c r="R152" s="225"/>
      <c r="S152" s="225"/>
      <c r="T152" s="226"/>
      <c r="AT152" s="227" t="s">
        <v>129</v>
      </c>
      <c r="AU152" s="227" t="s">
        <v>85</v>
      </c>
      <c r="AV152" s="13" t="s">
        <v>83</v>
      </c>
      <c r="AW152" s="13" t="s">
        <v>32</v>
      </c>
      <c r="AX152" s="13" t="s">
        <v>75</v>
      </c>
      <c r="AY152" s="227" t="s">
        <v>119</v>
      </c>
    </row>
    <row r="153" spans="1:65" s="14" customFormat="1">
      <c r="B153" s="228"/>
      <c r="C153" s="229"/>
      <c r="D153" s="219" t="s">
        <v>129</v>
      </c>
      <c r="E153" s="230" t="s">
        <v>1</v>
      </c>
      <c r="F153" s="231" t="s">
        <v>83</v>
      </c>
      <c r="G153" s="229"/>
      <c r="H153" s="232">
        <v>1</v>
      </c>
      <c r="I153" s="233"/>
      <c r="J153" s="229"/>
      <c r="K153" s="229"/>
      <c r="L153" s="234"/>
      <c r="M153" s="235"/>
      <c r="N153" s="236"/>
      <c r="O153" s="236"/>
      <c r="P153" s="236"/>
      <c r="Q153" s="236"/>
      <c r="R153" s="236"/>
      <c r="S153" s="236"/>
      <c r="T153" s="237"/>
      <c r="AT153" s="238" t="s">
        <v>129</v>
      </c>
      <c r="AU153" s="238" t="s">
        <v>85</v>
      </c>
      <c r="AV153" s="14" t="s">
        <v>85</v>
      </c>
      <c r="AW153" s="14" t="s">
        <v>32</v>
      </c>
      <c r="AX153" s="14" t="s">
        <v>83</v>
      </c>
      <c r="AY153" s="238" t="s">
        <v>119</v>
      </c>
    </row>
    <row r="154" spans="1:65" s="12" customFormat="1" ht="12.75">
      <c r="B154" s="188"/>
      <c r="C154" s="189"/>
      <c r="D154" s="190" t="s">
        <v>74</v>
      </c>
      <c r="E154" s="202" t="s">
        <v>165</v>
      </c>
      <c r="F154" s="202" t="s">
        <v>166</v>
      </c>
      <c r="G154" s="189"/>
      <c r="H154" s="189"/>
      <c r="I154" s="192"/>
      <c r="J154" s="203">
        <f>BK154</f>
        <v>0</v>
      </c>
      <c r="K154" s="189"/>
      <c r="L154" s="194"/>
      <c r="M154" s="195"/>
      <c r="N154" s="196"/>
      <c r="O154" s="196"/>
      <c r="P154" s="197">
        <f>SUM(P155:P157)</f>
        <v>0</v>
      </c>
      <c r="Q154" s="196"/>
      <c r="R154" s="197">
        <f>SUM(R155:R157)</f>
        <v>0</v>
      </c>
      <c r="S154" s="196"/>
      <c r="T154" s="198">
        <f>SUM(T155:T157)</f>
        <v>0</v>
      </c>
      <c r="AR154" s="199" t="s">
        <v>118</v>
      </c>
      <c r="AT154" s="200" t="s">
        <v>74</v>
      </c>
      <c r="AU154" s="200" t="s">
        <v>83</v>
      </c>
      <c r="AY154" s="199" t="s">
        <v>119</v>
      </c>
      <c r="BK154" s="201">
        <f>SUM(BK155:BK157)</f>
        <v>0</v>
      </c>
    </row>
    <row r="155" spans="1:65" s="2" customFormat="1" ht="12">
      <c r="A155" s="35"/>
      <c r="B155" s="36"/>
      <c r="C155" s="204" t="s">
        <v>167</v>
      </c>
      <c r="D155" s="204" t="s">
        <v>122</v>
      </c>
      <c r="E155" s="205" t="s">
        <v>168</v>
      </c>
      <c r="F155" s="206" t="s">
        <v>169</v>
      </c>
      <c r="G155" s="207" t="s">
        <v>125</v>
      </c>
      <c r="H155" s="208">
        <v>6</v>
      </c>
      <c r="I155" s="209"/>
      <c r="J155" s="210">
        <f>ROUND(I155*H155,2)</f>
        <v>0</v>
      </c>
      <c r="K155" s="206" t="s">
        <v>126</v>
      </c>
      <c r="L155" s="40"/>
      <c r="M155" s="211" t="s">
        <v>1</v>
      </c>
      <c r="N155" s="212" t="s">
        <v>40</v>
      </c>
      <c r="O155" s="72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5" t="s">
        <v>127</v>
      </c>
      <c r="AT155" s="215" t="s">
        <v>122</v>
      </c>
      <c r="AU155" s="215" t="s">
        <v>85</v>
      </c>
      <c r="AY155" s="18" t="s">
        <v>119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8" t="s">
        <v>83</v>
      </c>
      <c r="BK155" s="216">
        <f>ROUND(I155*H155,2)</f>
        <v>0</v>
      </c>
      <c r="BL155" s="18" t="s">
        <v>127</v>
      </c>
      <c r="BM155" s="215" t="s">
        <v>170</v>
      </c>
    </row>
    <row r="156" spans="1:65" s="13" customFormat="1" ht="33.75">
      <c r="B156" s="217"/>
      <c r="C156" s="218"/>
      <c r="D156" s="219" t="s">
        <v>129</v>
      </c>
      <c r="E156" s="220" t="s">
        <v>1</v>
      </c>
      <c r="F156" s="221" t="s">
        <v>171</v>
      </c>
      <c r="G156" s="218"/>
      <c r="H156" s="220" t="s">
        <v>1</v>
      </c>
      <c r="I156" s="222"/>
      <c r="J156" s="218"/>
      <c r="K156" s="218"/>
      <c r="L156" s="223"/>
      <c r="M156" s="224"/>
      <c r="N156" s="225"/>
      <c r="O156" s="225"/>
      <c r="P156" s="225"/>
      <c r="Q156" s="225"/>
      <c r="R156" s="225"/>
      <c r="S156" s="225"/>
      <c r="T156" s="226"/>
      <c r="AT156" s="227" t="s">
        <v>129</v>
      </c>
      <c r="AU156" s="227" t="s">
        <v>85</v>
      </c>
      <c r="AV156" s="13" t="s">
        <v>83</v>
      </c>
      <c r="AW156" s="13" t="s">
        <v>32</v>
      </c>
      <c r="AX156" s="13" t="s">
        <v>75</v>
      </c>
      <c r="AY156" s="227" t="s">
        <v>119</v>
      </c>
    </row>
    <row r="157" spans="1:65" s="14" customFormat="1">
      <c r="B157" s="228"/>
      <c r="C157" s="229"/>
      <c r="D157" s="219" t="s">
        <v>129</v>
      </c>
      <c r="E157" s="230" t="s">
        <v>1</v>
      </c>
      <c r="F157" s="231" t="s">
        <v>172</v>
      </c>
      <c r="G157" s="229"/>
      <c r="H157" s="232">
        <v>6</v>
      </c>
      <c r="I157" s="233"/>
      <c r="J157" s="229"/>
      <c r="K157" s="229"/>
      <c r="L157" s="234"/>
      <c r="M157" s="235"/>
      <c r="N157" s="236"/>
      <c r="O157" s="236"/>
      <c r="P157" s="236"/>
      <c r="Q157" s="236"/>
      <c r="R157" s="236"/>
      <c r="S157" s="236"/>
      <c r="T157" s="237"/>
      <c r="AT157" s="238" t="s">
        <v>129</v>
      </c>
      <c r="AU157" s="238" t="s">
        <v>85</v>
      </c>
      <c r="AV157" s="14" t="s">
        <v>85</v>
      </c>
      <c r="AW157" s="14" t="s">
        <v>32</v>
      </c>
      <c r="AX157" s="14" t="s">
        <v>83</v>
      </c>
      <c r="AY157" s="238" t="s">
        <v>119</v>
      </c>
    </row>
    <row r="158" spans="1:65" s="12" customFormat="1" ht="12.75">
      <c r="B158" s="188"/>
      <c r="C158" s="189"/>
      <c r="D158" s="190" t="s">
        <v>74</v>
      </c>
      <c r="E158" s="202" t="s">
        <v>173</v>
      </c>
      <c r="F158" s="202" t="s">
        <v>174</v>
      </c>
      <c r="G158" s="189"/>
      <c r="H158" s="189"/>
      <c r="I158" s="192"/>
      <c r="J158" s="203">
        <f>BK158</f>
        <v>0</v>
      </c>
      <c r="K158" s="189"/>
      <c r="L158" s="194"/>
      <c r="M158" s="195"/>
      <c r="N158" s="196"/>
      <c r="O158" s="196"/>
      <c r="P158" s="197">
        <f>SUM(P159:P161)</f>
        <v>0</v>
      </c>
      <c r="Q158" s="196"/>
      <c r="R158" s="197">
        <f>SUM(R159:R161)</f>
        <v>0</v>
      </c>
      <c r="S158" s="196"/>
      <c r="T158" s="198">
        <f>SUM(T159:T161)</f>
        <v>0</v>
      </c>
      <c r="AR158" s="199" t="s">
        <v>118</v>
      </c>
      <c r="AT158" s="200" t="s">
        <v>74</v>
      </c>
      <c r="AU158" s="200" t="s">
        <v>83</v>
      </c>
      <c r="AY158" s="199" t="s">
        <v>119</v>
      </c>
      <c r="BK158" s="201">
        <f>SUM(BK159:BK161)</f>
        <v>0</v>
      </c>
    </row>
    <row r="159" spans="1:65" s="2" customFormat="1" ht="24">
      <c r="A159" s="35"/>
      <c r="B159" s="36"/>
      <c r="C159" s="204" t="s">
        <v>175</v>
      </c>
      <c r="D159" s="204" t="s">
        <v>122</v>
      </c>
      <c r="E159" s="205" t="s">
        <v>176</v>
      </c>
      <c r="F159" s="206" t="s">
        <v>177</v>
      </c>
      <c r="G159" s="207" t="s">
        <v>144</v>
      </c>
      <c r="H159" s="208">
        <v>1</v>
      </c>
      <c r="I159" s="209"/>
      <c r="J159" s="210">
        <f>ROUND(I159*H159,2)</f>
        <v>0</v>
      </c>
      <c r="K159" s="206" t="s">
        <v>126</v>
      </c>
      <c r="L159" s="40"/>
      <c r="M159" s="211" t="s">
        <v>1</v>
      </c>
      <c r="N159" s="212" t="s">
        <v>40</v>
      </c>
      <c r="O159" s="72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5" t="s">
        <v>127</v>
      </c>
      <c r="AT159" s="215" t="s">
        <v>122</v>
      </c>
      <c r="AU159" s="215" t="s">
        <v>85</v>
      </c>
      <c r="AY159" s="18" t="s">
        <v>119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8" t="s">
        <v>83</v>
      </c>
      <c r="BK159" s="216">
        <f>ROUND(I159*H159,2)</f>
        <v>0</v>
      </c>
      <c r="BL159" s="18" t="s">
        <v>127</v>
      </c>
      <c r="BM159" s="215" t="s">
        <v>178</v>
      </c>
    </row>
    <row r="160" spans="1:65" s="13" customFormat="1" ht="22.5">
      <c r="B160" s="217"/>
      <c r="C160" s="218"/>
      <c r="D160" s="219" t="s">
        <v>129</v>
      </c>
      <c r="E160" s="220" t="s">
        <v>1</v>
      </c>
      <c r="F160" s="221" t="s">
        <v>179</v>
      </c>
      <c r="G160" s="218"/>
      <c r="H160" s="220" t="s">
        <v>1</v>
      </c>
      <c r="I160" s="222"/>
      <c r="J160" s="218"/>
      <c r="K160" s="218"/>
      <c r="L160" s="223"/>
      <c r="M160" s="224"/>
      <c r="N160" s="225"/>
      <c r="O160" s="225"/>
      <c r="P160" s="225"/>
      <c r="Q160" s="225"/>
      <c r="R160" s="225"/>
      <c r="S160" s="225"/>
      <c r="T160" s="226"/>
      <c r="AT160" s="227" t="s">
        <v>129</v>
      </c>
      <c r="AU160" s="227" t="s">
        <v>85</v>
      </c>
      <c r="AV160" s="13" t="s">
        <v>83</v>
      </c>
      <c r="AW160" s="13" t="s">
        <v>32</v>
      </c>
      <c r="AX160" s="13" t="s">
        <v>75</v>
      </c>
      <c r="AY160" s="227" t="s">
        <v>119</v>
      </c>
    </row>
    <row r="161" spans="1:65" s="14" customFormat="1">
      <c r="B161" s="228"/>
      <c r="C161" s="229"/>
      <c r="D161" s="219" t="s">
        <v>129</v>
      </c>
      <c r="E161" s="230" t="s">
        <v>1</v>
      </c>
      <c r="F161" s="231" t="s">
        <v>83</v>
      </c>
      <c r="G161" s="229"/>
      <c r="H161" s="232">
        <v>1</v>
      </c>
      <c r="I161" s="233"/>
      <c r="J161" s="229"/>
      <c r="K161" s="229"/>
      <c r="L161" s="234"/>
      <c r="M161" s="235"/>
      <c r="N161" s="236"/>
      <c r="O161" s="236"/>
      <c r="P161" s="236"/>
      <c r="Q161" s="236"/>
      <c r="R161" s="236"/>
      <c r="S161" s="236"/>
      <c r="T161" s="237"/>
      <c r="AT161" s="238" t="s">
        <v>129</v>
      </c>
      <c r="AU161" s="238" t="s">
        <v>85</v>
      </c>
      <c r="AV161" s="14" t="s">
        <v>85</v>
      </c>
      <c r="AW161" s="14" t="s">
        <v>32</v>
      </c>
      <c r="AX161" s="14" t="s">
        <v>83</v>
      </c>
      <c r="AY161" s="238" t="s">
        <v>119</v>
      </c>
    </row>
    <row r="162" spans="1:65" s="12" customFormat="1" ht="12.75">
      <c r="B162" s="188"/>
      <c r="C162" s="189"/>
      <c r="D162" s="190" t="s">
        <v>74</v>
      </c>
      <c r="E162" s="202" t="s">
        <v>180</v>
      </c>
      <c r="F162" s="202" t="s">
        <v>181</v>
      </c>
      <c r="G162" s="189"/>
      <c r="H162" s="189"/>
      <c r="I162" s="192"/>
      <c r="J162" s="203">
        <f>BK162</f>
        <v>0</v>
      </c>
      <c r="K162" s="189"/>
      <c r="L162" s="194"/>
      <c r="M162" s="195"/>
      <c r="N162" s="196"/>
      <c r="O162" s="196"/>
      <c r="P162" s="197">
        <f>SUM(P163:P169)</f>
        <v>0</v>
      </c>
      <c r="Q162" s="196"/>
      <c r="R162" s="197">
        <f>SUM(R163:R169)</f>
        <v>0</v>
      </c>
      <c r="S162" s="196"/>
      <c r="T162" s="198">
        <f>SUM(T163:T169)</f>
        <v>0</v>
      </c>
      <c r="AR162" s="199" t="s">
        <v>118</v>
      </c>
      <c r="AT162" s="200" t="s">
        <v>74</v>
      </c>
      <c r="AU162" s="200" t="s">
        <v>83</v>
      </c>
      <c r="AY162" s="199" t="s">
        <v>119</v>
      </c>
      <c r="BK162" s="201">
        <f>SUM(BK163:BK169)</f>
        <v>0</v>
      </c>
    </row>
    <row r="163" spans="1:65" s="2" customFormat="1" ht="24">
      <c r="A163" s="35"/>
      <c r="B163" s="36"/>
      <c r="C163" s="204" t="s">
        <v>182</v>
      </c>
      <c r="D163" s="204" t="s">
        <v>122</v>
      </c>
      <c r="E163" s="205" t="s">
        <v>183</v>
      </c>
      <c r="F163" s="206" t="s">
        <v>184</v>
      </c>
      <c r="G163" s="207" t="s">
        <v>144</v>
      </c>
      <c r="H163" s="208">
        <v>1</v>
      </c>
      <c r="I163" s="209"/>
      <c r="J163" s="210">
        <f>ROUND(I163*H163,2)</f>
        <v>0</v>
      </c>
      <c r="K163" s="206" t="s">
        <v>126</v>
      </c>
      <c r="L163" s="40"/>
      <c r="M163" s="211" t="s">
        <v>1</v>
      </c>
      <c r="N163" s="212" t="s">
        <v>40</v>
      </c>
      <c r="O163" s="72"/>
      <c r="P163" s="213">
        <f>O163*H163</f>
        <v>0</v>
      </c>
      <c r="Q163" s="213">
        <v>0</v>
      </c>
      <c r="R163" s="213">
        <f>Q163*H163</f>
        <v>0</v>
      </c>
      <c r="S163" s="213">
        <v>0</v>
      </c>
      <c r="T163" s="214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5" t="s">
        <v>127</v>
      </c>
      <c r="AT163" s="215" t="s">
        <v>122</v>
      </c>
      <c r="AU163" s="215" t="s">
        <v>85</v>
      </c>
      <c r="AY163" s="18" t="s">
        <v>119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8" t="s">
        <v>83</v>
      </c>
      <c r="BK163" s="216">
        <f>ROUND(I163*H163,2)</f>
        <v>0</v>
      </c>
      <c r="BL163" s="18" t="s">
        <v>127</v>
      </c>
      <c r="BM163" s="215" t="s">
        <v>185</v>
      </c>
    </row>
    <row r="164" spans="1:65" s="13" customFormat="1" ht="33.75">
      <c r="B164" s="217"/>
      <c r="C164" s="218"/>
      <c r="D164" s="219" t="s">
        <v>129</v>
      </c>
      <c r="E164" s="220" t="s">
        <v>1</v>
      </c>
      <c r="F164" s="221" t="s">
        <v>186</v>
      </c>
      <c r="G164" s="218"/>
      <c r="H164" s="220" t="s">
        <v>1</v>
      </c>
      <c r="I164" s="222"/>
      <c r="J164" s="218"/>
      <c r="K164" s="218"/>
      <c r="L164" s="223"/>
      <c r="M164" s="224"/>
      <c r="N164" s="225"/>
      <c r="O164" s="225"/>
      <c r="P164" s="225"/>
      <c r="Q164" s="225"/>
      <c r="R164" s="225"/>
      <c r="S164" s="225"/>
      <c r="T164" s="226"/>
      <c r="AT164" s="227" t="s">
        <v>129</v>
      </c>
      <c r="AU164" s="227" t="s">
        <v>85</v>
      </c>
      <c r="AV164" s="13" t="s">
        <v>83</v>
      </c>
      <c r="AW164" s="13" t="s">
        <v>32</v>
      </c>
      <c r="AX164" s="13" t="s">
        <v>75</v>
      </c>
      <c r="AY164" s="227" t="s">
        <v>119</v>
      </c>
    </row>
    <row r="165" spans="1:65" s="13" customFormat="1" ht="22.5">
      <c r="B165" s="217"/>
      <c r="C165" s="218"/>
      <c r="D165" s="219" t="s">
        <v>129</v>
      </c>
      <c r="E165" s="220" t="s">
        <v>1</v>
      </c>
      <c r="F165" s="221" t="s">
        <v>187</v>
      </c>
      <c r="G165" s="218"/>
      <c r="H165" s="220" t="s">
        <v>1</v>
      </c>
      <c r="I165" s="222"/>
      <c r="J165" s="218"/>
      <c r="K165" s="218"/>
      <c r="L165" s="223"/>
      <c r="M165" s="224"/>
      <c r="N165" s="225"/>
      <c r="O165" s="225"/>
      <c r="P165" s="225"/>
      <c r="Q165" s="225"/>
      <c r="R165" s="225"/>
      <c r="S165" s="225"/>
      <c r="T165" s="226"/>
      <c r="AT165" s="227" t="s">
        <v>129</v>
      </c>
      <c r="AU165" s="227" t="s">
        <v>85</v>
      </c>
      <c r="AV165" s="13" t="s">
        <v>83</v>
      </c>
      <c r="AW165" s="13" t="s">
        <v>32</v>
      </c>
      <c r="AX165" s="13" t="s">
        <v>75</v>
      </c>
      <c r="AY165" s="227" t="s">
        <v>119</v>
      </c>
    </row>
    <row r="166" spans="1:65" s="13" customFormat="1" ht="22.5">
      <c r="B166" s="217"/>
      <c r="C166" s="218"/>
      <c r="D166" s="219" t="s">
        <v>129</v>
      </c>
      <c r="E166" s="220" t="s">
        <v>1</v>
      </c>
      <c r="F166" s="221" t="s">
        <v>188</v>
      </c>
      <c r="G166" s="218"/>
      <c r="H166" s="220" t="s">
        <v>1</v>
      </c>
      <c r="I166" s="222"/>
      <c r="J166" s="218"/>
      <c r="K166" s="218"/>
      <c r="L166" s="223"/>
      <c r="M166" s="224"/>
      <c r="N166" s="225"/>
      <c r="O166" s="225"/>
      <c r="P166" s="225"/>
      <c r="Q166" s="225"/>
      <c r="R166" s="225"/>
      <c r="S166" s="225"/>
      <c r="T166" s="226"/>
      <c r="AT166" s="227" t="s">
        <v>129</v>
      </c>
      <c r="AU166" s="227" t="s">
        <v>85</v>
      </c>
      <c r="AV166" s="13" t="s">
        <v>83</v>
      </c>
      <c r="AW166" s="13" t="s">
        <v>32</v>
      </c>
      <c r="AX166" s="13" t="s">
        <v>75</v>
      </c>
      <c r="AY166" s="227" t="s">
        <v>119</v>
      </c>
    </row>
    <row r="167" spans="1:65" s="13" customFormat="1" ht="33.75">
      <c r="B167" s="217"/>
      <c r="C167" s="218"/>
      <c r="D167" s="219" t="s">
        <v>129</v>
      </c>
      <c r="E167" s="220" t="s">
        <v>1</v>
      </c>
      <c r="F167" s="221" t="s">
        <v>189</v>
      </c>
      <c r="G167" s="218"/>
      <c r="H167" s="220" t="s">
        <v>1</v>
      </c>
      <c r="I167" s="222"/>
      <c r="J167" s="218"/>
      <c r="K167" s="218"/>
      <c r="L167" s="223"/>
      <c r="M167" s="224"/>
      <c r="N167" s="225"/>
      <c r="O167" s="225"/>
      <c r="P167" s="225"/>
      <c r="Q167" s="225"/>
      <c r="R167" s="225"/>
      <c r="S167" s="225"/>
      <c r="T167" s="226"/>
      <c r="AT167" s="227" t="s">
        <v>129</v>
      </c>
      <c r="AU167" s="227" t="s">
        <v>85</v>
      </c>
      <c r="AV167" s="13" t="s">
        <v>83</v>
      </c>
      <c r="AW167" s="13" t="s">
        <v>32</v>
      </c>
      <c r="AX167" s="13" t="s">
        <v>75</v>
      </c>
      <c r="AY167" s="227" t="s">
        <v>119</v>
      </c>
    </row>
    <row r="168" spans="1:65" s="13" customFormat="1">
      <c r="B168" s="217"/>
      <c r="C168" s="218"/>
      <c r="D168" s="219" t="s">
        <v>129</v>
      </c>
      <c r="E168" s="220" t="s">
        <v>1</v>
      </c>
      <c r="F168" s="221" t="s">
        <v>190</v>
      </c>
      <c r="G168" s="218"/>
      <c r="H168" s="220" t="s">
        <v>1</v>
      </c>
      <c r="I168" s="222"/>
      <c r="J168" s="218"/>
      <c r="K168" s="218"/>
      <c r="L168" s="223"/>
      <c r="M168" s="224"/>
      <c r="N168" s="225"/>
      <c r="O168" s="225"/>
      <c r="P168" s="225"/>
      <c r="Q168" s="225"/>
      <c r="R168" s="225"/>
      <c r="S168" s="225"/>
      <c r="T168" s="226"/>
      <c r="AT168" s="227" t="s">
        <v>129</v>
      </c>
      <c r="AU168" s="227" t="s">
        <v>85</v>
      </c>
      <c r="AV168" s="13" t="s">
        <v>83</v>
      </c>
      <c r="AW168" s="13" t="s">
        <v>32</v>
      </c>
      <c r="AX168" s="13" t="s">
        <v>75</v>
      </c>
      <c r="AY168" s="227" t="s">
        <v>119</v>
      </c>
    </row>
    <row r="169" spans="1:65" s="14" customFormat="1">
      <c r="B169" s="228"/>
      <c r="C169" s="229"/>
      <c r="D169" s="219" t="s">
        <v>129</v>
      </c>
      <c r="E169" s="230" t="s">
        <v>1</v>
      </c>
      <c r="F169" s="231" t="s">
        <v>83</v>
      </c>
      <c r="G169" s="229"/>
      <c r="H169" s="232">
        <v>1</v>
      </c>
      <c r="I169" s="233"/>
      <c r="J169" s="229"/>
      <c r="K169" s="229"/>
      <c r="L169" s="234"/>
      <c r="M169" s="235"/>
      <c r="N169" s="236"/>
      <c r="O169" s="236"/>
      <c r="P169" s="236"/>
      <c r="Q169" s="236"/>
      <c r="R169" s="236"/>
      <c r="S169" s="236"/>
      <c r="T169" s="237"/>
      <c r="AT169" s="238" t="s">
        <v>129</v>
      </c>
      <c r="AU169" s="238" t="s">
        <v>85</v>
      </c>
      <c r="AV169" s="14" t="s">
        <v>85</v>
      </c>
      <c r="AW169" s="14" t="s">
        <v>32</v>
      </c>
      <c r="AX169" s="14" t="s">
        <v>83</v>
      </c>
      <c r="AY169" s="238" t="s">
        <v>119</v>
      </c>
    </row>
    <row r="170" spans="1:65" s="12" customFormat="1" ht="12.75">
      <c r="B170" s="188"/>
      <c r="C170" s="189"/>
      <c r="D170" s="190" t="s">
        <v>74</v>
      </c>
      <c r="E170" s="202" t="s">
        <v>191</v>
      </c>
      <c r="F170" s="202" t="s">
        <v>192</v>
      </c>
      <c r="G170" s="189"/>
      <c r="H170" s="189"/>
      <c r="I170" s="192"/>
      <c r="J170" s="203">
        <f>BK170</f>
        <v>0</v>
      </c>
      <c r="K170" s="189"/>
      <c r="L170" s="194"/>
      <c r="M170" s="195"/>
      <c r="N170" s="196"/>
      <c r="O170" s="196"/>
      <c r="P170" s="197">
        <f>SUM(P171:P173)</f>
        <v>0</v>
      </c>
      <c r="Q170" s="196"/>
      <c r="R170" s="197">
        <f>SUM(R171:R173)</f>
        <v>0</v>
      </c>
      <c r="S170" s="196"/>
      <c r="T170" s="198">
        <f>SUM(T171:T173)</f>
        <v>0</v>
      </c>
      <c r="AR170" s="199" t="s">
        <v>118</v>
      </c>
      <c r="AT170" s="200" t="s">
        <v>74</v>
      </c>
      <c r="AU170" s="200" t="s">
        <v>83</v>
      </c>
      <c r="AY170" s="199" t="s">
        <v>119</v>
      </c>
      <c r="BK170" s="201">
        <f>SUM(BK171:BK173)</f>
        <v>0</v>
      </c>
    </row>
    <row r="171" spans="1:65" s="2" customFormat="1" ht="12">
      <c r="A171" s="35"/>
      <c r="B171" s="36"/>
      <c r="C171" s="204" t="s">
        <v>193</v>
      </c>
      <c r="D171" s="204" t="s">
        <v>122</v>
      </c>
      <c r="E171" s="205" t="s">
        <v>194</v>
      </c>
      <c r="F171" s="206" t="s">
        <v>195</v>
      </c>
      <c r="G171" s="207" t="s">
        <v>125</v>
      </c>
      <c r="H171" s="208">
        <v>1</v>
      </c>
      <c r="I171" s="209"/>
      <c r="J171" s="210">
        <f>ROUND(I171*H171,2)</f>
        <v>0</v>
      </c>
      <c r="K171" s="206" t="s">
        <v>126</v>
      </c>
      <c r="L171" s="40"/>
      <c r="M171" s="211" t="s">
        <v>1</v>
      </c>
      <c r="N171" s="212" t="s">
        <v>40</v>
      </c>
      <c r="O171" s="72"/>
      <c r="P171" s="213">
        <f>O171*H171</f>
        <v>0</v>
      </c>
      <c r="Q171" s="213">
        <v>0</v>
      </c>
      <c r="R171" s="213">
        <f>Q171*H171</f>
        <v>0</v>
      </c>
      <c r="S171" s="213">
        <v>0</v>
      </c>
      <c r="T171" s="214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5" t="s">
        <v>127</v>
      </c>
      <c r="AT171" s="215" t="s">
        <v>122</v>
      </c>
      <c r="AU171" s="215" t="s">
        <v>85</v>
      </c>
      <c r="AY171" s="18" t="s">
        <v>119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8" t="s">
        <v>83</v>
      </c>
      <c r="BK171" s="216">
        <f>ROUND(I171*H171,2)</f>
        <v>0</v>
      </c>
      <c r="BL171" s="18" t="s">
        <v>127</v>
      </c>
      <c r="BM171" s="215" t="s">
        <v>196</v>
      </c>
    </row>
    <row r="172" spans="1:65" s="13" customFormat="1" ht="22.5">
      <c r="B172" s="217"/>
      <c r="C172" s="218"/>
      <c r="D172" s="219" t="s">
        <v>129</v>
      </c>
      <c r="E172" s="220" t="s">
        <v>1</v>
      </c>
      <c r="F172" s="221" t="s">
        <v>197</v>
      </c>
      <c r="G172" s="218"/>
      <c r="H172" s="220" t="s">
        <v>1</v>
      </c>
      <c r="I172" s="222"/>
      <c r="J172" s="218"/>
      <c r="K172" s="218"/>
      <c r="L172" s="223"/>
      <c r="M172" s="224"/>
      <c r="N172" s="225"/>
      <c r="O172" s="225"/>
      <c r="P172" s="225"/>
      <c r="Q172" s="225"/>
      <c r="R172" s="225"/>
      <c r="S172" s="225"/>
      <c r="T172" s="226"/>
      <c r="AT172" s="227" t="s">
        <v>129</v>
      </c>
      <c r="AU172" s="227" t="s">
        <v>85</v>
      </c>
      <c r="AV172" s="13" t="s">
        <v>83</v>
      </c>
      <c r="AW172" s="13" t="s">
        <v>32</v>
      </c>
      <c r="AX172" s="13" t="s">
        <v>75</v>
      </c>
      <c r="AY172" s="227" t="s">
        <v>119</v>
      </c>
    </row>
    <row r="173" spans="1:65" s="14" customFormat="1">
      <c r="B173" s="228"/>
      <c r="C173" s="229"/>
      <c r="D173" s="219" t="s">
        <v>129</v>
      </c>
      <c r="E173" s="230" t="s">
        <v>1</v>
      </c>
      <c r="F173" s="231" t="s">
        <v>83</v>
      </c>
      <c r="G173" s="229"/>
      <c r="H173" s="232">
        <v>1</v>
      </c>
      <c r="I173" s="233"/>
      <c r="J173" s="229"/>
      <c r="K173" s="229"/>
      <c r="L173" s="234"/>
      <c r="M173" s="239"/>
      <c r="N173" s="240"/>
      <c r="O173" s="240"/>
      <c r="P173" s="240"/>
      <c r="Q173" s="240"/>
      <c r="R173" s="240"/>
      <c r="S173" s="240"/>
      <c r="T173" s="241"/>
      <c r="AT173" s="238" t="s">
        <v>129</v>
      </c>
      <c r="AU173" s="238" t="s">
        <v>85</v>
      </c>
      <c r="AV173" s="14" t="s">
        <v>85</v>
      </c>
      <c r="AW173" s="14" t="s">
        <v>32</v>
      </c>
      <c r="AX173" s="14" t="s">
        <v>83</v>
      </c>
      <c r="AY173" s="238" t="s">
        <v>119</v>
      </c>
    </row>
    <row r="174" spans="1:65" s="2" customFormat="1">
      <c r="A174" s="35"/>
      <c r="B174" s="55"/>
      <c r="C174" s="56"/>
      <c r="D174" s="56"/>
      <c r="E174" s="56"/>
      <c r="F174" s="56"/>
      <c r="G174" s="56"/>
      <c r="H174" s="56"/>
      <c r="I174" s="153"/>
      <c r="J174" s="56"/>
      <c r="K174" s="56"/>
      <c r="L174" s="40"/>
      <c r="M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</row>
  </sheetData>
  <sheetProtection algorithmName="SHA-512" hashValue="MiP0zrk/cVRdalZsJGucHZ+9qWxuXjQeMniEV5ys1ppK1OL7GmzrrLUrc/CDFwz2FllIjoi6v0zdWmvTrrlwyA==" saltValue="Odq/I0mT/0QEsiqtgNeuqltL7pvy231k+FqwAX5mo4NqfKgxBfIgmvPekltUfOuJRllbJ9MnzkLQKyzZyQh1uw==" spinCount="100000" sheet="1" objects="1" scenarios="1" formatColumns="0" formatRows="0" autoFilter="0"/>
  <autoFilter ref="C122:K173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28"/>
  <sheetViews>
    <sheetView showGridLines="0" topLeftCell="A142" workbookViewId="0">
      <selection activeCell="F32" sqref="F3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>
      <c r="I2" s="109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8" t="s">
        <v>88</v>
      </c>
      <c r="AZ2" s="242" t="s">
        <v>198</v>
      </c>
      <c r="BA2" s="242" t="s">
        <v>1</v>
      </c>
      <c r="BB2" s="242" t="s">
        <v>199</v>
      </c>
      <c r="BC2" s="242" t="s">
        <v>200</v>
      </c>
      <c r="BD2" s="242" t="s">
        <v>85</v>
      </c>
    </row>
    <row r="3" spans="1:56" s="1" customForma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85</v>
      </c>
      <c r="AZ3" s="242" t="s">
        <v>201</v>
      </c>
      <c r="BA3" s="242" t="s">
        <v>1</v>
      </c>
      <c r="BB3" s="242" t="s">
        <v>199</v>
      </c>
      <c r="BC3" s="242" t="s">
        <v>202</v>
      </c>
      <c r="BD3" s="242" t="s">
        <v>85</v>
      </c>
    </row>
    <row r="4" spans="1:56" s="1" customFormat="1" ht="18">
      <c r="B4" s="21"/>
      <c r="D4" s="113" t="s">
        <v>89</v>
      </c>
      <c r="I4" s="109"/>
      <c r="L4" s="21"/>
      <c r="M4" s="114" t="s">
        <v>10</v>
      </c>
      <c r="AT4" s="18" t="s">
        <v>4</v>
      </c>
      <c r="AZ4" s="242" t="s">
        <v>203</v>
      </c>
      <c r="BA4" s="242" t="s">
        <v>1</v>
      </c>
      <c r="BB4" s="242" t="s">
        <v>199</v>
      </c>
      <c r="BC4" s="242" t="s">
        <v>204</v>
      </c>
      <c r="BD4" s="242" t="s">
        <v>85</v>
      </c>
    </row>
    <row r="5" spans="1:56" s="1" customFormat="1">
      <c r="B5" s="21"/>
      <c r="I5" s="109"/>
      <c r="L5" s="21"/>
      <c r="AZ5" s="242" t="s">
        <v>205</v>
      </c>
      <c r="BA5" s="242" t="s">
        <v>1</v>
      </c>
      <c r="BB5" s="242" t="s">
        <v>199</v>
      </c>
      <c r="BC5" s="242" t="s">
        <v>7</v>
      </c>
      <c r="BD5" s="242" t="s">
        <v>85</v>
      </c>
    </row>
    <row r="6" spans="1:56" s="1" customFormat="1" ht="12.75">
      <c r="B6" s="21"/>
      <c r="D6" s="115" t="s">
        <v>16</v>
      </c>
      <c r="I6" s="109"/>
      <c r="L6" s="21"/>
      <c r="AZ6" s="242" t="s">
        <v>206</v>
      </c>
      <c r="BA6" s="242" t="s">
        <v>1</v>
      </c>
      <c r="BB6" s="242" t="s">
        <v>199</v>
      </c>
      <c r="BC6" s="242" t="s">
        <v>207</v>
      </c>
      <c r="BD6" s="242" t="s">
        <v>85</v>
      </c>
    </row>
    <row r="7" spans="1:56" s="1" customFormat="1" ht="12.75">
      <c r="B7" s="21"/>
      <c r="E7" s="334" t="str">
        <f>'Rekapitulace stavby'!K6</f>
        <v>Stavba 25m bazénu MPS Lužánky - předprostor bazénu</v>
      </c>
      <c r="F7" s="335"/>
      <c r="G7" s="335"/>
      <c r="H7" s="335"/>
      <c r="I7" s="109"/>
      <c r="L7" s="21"/>
      <c r="AZ7" s="242" t="s">
        <v>208</v>
      </c>
      <c r="BA7" s="242" t="s">
        <v>1</v>
      </c>
      <c r="BB7" s="242" t="s">
        <v>199</v>
      </c>
      <c r="BC7" s="242" t="s">
        <v>141</v>
      </c>
      <c r="BD7" s="242" t="s">
        <v>85</v>
      </c>
    </row>
    <row r="8" spans="1:56" s="2" customFormat="1" ht="12.75">
      <c r="A8" s="35"/>
      <c r="B8" s="40"/>
      <c r="C8" s="35"/>
      <c r="D8" s="115" t="s">
        <v>90</v>
      </c>
      <c r="E8" s="35"/>
      <c r="F8" s="35"/>
      <c r="G8" s="35"/>
      <c r="H8" s="35"/>
      <c r="I8" s="116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Z8" s="242" t="s">
        <v>209</v>
      </c>
      <c r="BA8" s="242" t="s">
        <v>1</v>
      </c>
      <c r="BB8" s="242" t="s">
        <v>199</v>
      </c>
      <c r="BC8" s="242" t="s">
        <v>141</v>
      </c>
      <c r="BD8" s="242" t="s">
        <v>85</v>
      </c>
    </row>
    <row r="9" spans="1:56" s="2" customFormat="1">
      <c r="A9" s="35"/>
      <c r="B9" s="40"/>
      <c r="C9" s="35"/>
      <c r="D9" s="35"/>
      <c r="E9" s="336" t="s">
        <v>210</v>
      </c>
      <c r="F9" s="337"/>
      <c r="G9" s="337"/>
      <c r="H9" s="337"/>
      <c r="I9" s="116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Z9" s="242" t="s">
        <v>211</v>
      </c>
      <c r="BA9" s="242" t="s">
        <v>1</v>
      </c>
      <c r="BB9" s="242" t="s">
        <v>199</v>
      </c>
      <c r="BC9" s="242" t="s">
        <v>212</v>
      </c>
      <c r="BD9" s="242" t="s">
        <v>85</v>
      </c>
    </row>
    <row r="10" spans="1:56" s="2" customFormat="1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Z10" s="242" t="s">
        <v>213</v>
      </c>
      <c r="BA10" s="242" t="s">
        <v>1</v>
      </c>
      <c r="BB10" s="242" t="s">
        <v>199</v>
      </c>
      <c r="BC10" s="242" t="s">
        <v>214</v>
      </c>
      <c r="BD10" s="242" t="s">
        <v>85</v>
      </c>
    </row>
    <row r="11" spans="1:56" s="2" customFormat="1" ht="12.75">
      <c r="A11" s="35"/>
      <c r="B11" s="40"/>
      <c r="C11" s="35"/>
      <c r="D11" s="115" t="s">
        <v>18</v>
      </c>
      <c r="E11" s="35"/>
      <c r="F11" s="117" t="s">
        <v>1</v>
      </c>
      <c r="G11" s="35"/>
      <c r="H11" s="35"/>
      <c r="I11" s="118" t="s">
        <v>19</v>
      </c>
      <c r="J11" s="117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Z11" s="242" t="s">
        <v>215</v>
      </c>
      <c r="BA11" s="242" t="s">
        <v>1</v>
      </c>
      <c r="BB11" s="242" t="s">
        <v>216</v>
      </c>
      <c r="BC11" s="242" t="s">
        <v>217</v>
      </c>
      <c r="BD11" s="242" t="s">
        <v>85</v>
      </c>
    </row>
    <row r="12" spans="1:56" s="2" customFormat="1" ht="12.75">
      <c r="A12" s="35"/>
      <c r="B12" s="40"/>
      <c r="C12" s="35"/>
      <c r="D12" s="115" t="s">
        <v>20</v>
      </c>
      <c r="E12" s="35"/>
      <c r="F12" s="117" t="s">
        <v>21</v>
      </c>
      <c r="G12" s="35"/>
      <c r="H12" s="35"/>
      <c r="I12" s="118" t="s">
        <v>22</v>
      </c>
      <c r="J12" s="119" t="str">
        <f>'Rekapitulace stavby'!AN8</f>
        <v>9. 4. 2020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Z12" s="242" t="s">
        <v>218</v>
      </c>
      <c r="BA12" s="242" t="s">
        <v>1</v>
      </c>
      <c r="BB12" s="242" t="s">
        <v>216</v>
      </c>
      <c r="BC12" s="242" t="s">
        <v>219</v>
      </c>
      <c r="BD12" s="242" t="s">
        <v>85</v>
      </c>
    </row>
    <row r="13" spans="1:56" s="2" customForma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Z13" s="242" t="s">
        <v>220</v>
      </c>
      <c r="BA13" s="242" t="s">
        <v>1</v>
      </c>
      <c r="BB13" s="242" t="s">
        <v>216</v>
      </c>
      <c r="BC13" s="242" t="s">
        <v>154</v>
      </c>
      <c r="BD13" s="242" t="s">
        <v>85</v>
      </c>
    </row>
    <row r="14" spans="1:56" s="2" customFormat="1" ht="12.75">
      <c r="A14" s="35"/>
      <c r="B14" s="40"/>
      <c r="C14" s="35"/>
      <c r="D14" s="115" t="s">
        <v>24</v>
      </c>
      <c r="E14" s="35"/>
      <c r="F14" s="35"/>
      <c r="G14" s="35"/>
      <c r="H14" s="35"/>
      <c r="I14" s="118" t="s">
        <v>25</v>
      </c>
      <c r="J14" s="117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Z14" s="242" t="s">
        <v>221</v>
      </c>
      <c r="BA14" s="242" t="s">
        <v>1</v>
      </c>
      <c r="BB14" s="242" t="s">
        <v>216</v>
      </c>
      <c r="BC14" s="242" t="s">
        <v>222</v>
      </c>
      <c r="BD14" s="242" t="s">
        <v>85</v>
      </c>
    </row>
    <row r="15" spans="1:56" s="2" customFormat="1" ht="12.75">
      <c r="A15" s="35"/>
      <c r="B15" s="40"/>
      <c r="C15" s="35"/>
      <c r="D15" s="35"/>
      <c r="E15" s="117" t="s">
        <v>26</v>
      </c>
      <c r="F15" s="35"/>
      <c r="G15" s="35"/>
      <c r="H15" s="35"/>
      <c r="I15" s="118" t="s">
        <v>27</v>
      </c>
      <c r="J15" s="117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Z15" s="242" t="s">
        <v>223</v>
      </c>
      <c r="BA15" s="242" t="s">
        <v>1</v>
      </c>
      <c r="BB15" s="242" t="s">
        <v>216</v>
      </c>
      <c r="BC15" s="242" t="s">
        <v>224</v>
      </c>
      <c r="BD15" s="242" t="s">
        <v>85</v>
      </c>
    </row>
    <row r="16" spans="1:56" s="2" customForma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Z16" s="242" t="s">
        <v>225</v>
      </c>
      <c r="BA16" s="242" t="s">
        <v>1</v>
      </c>
      <c r="BB16" s="242" t="s">
        <v>199</v>
      </c>
      <c r="BC16" s="242" t="s">
        <v>226</v>
      </c>
      <c r="BD16" s="242" t="s">
        <v>85</v>
      </c>
    </row>
    <row r="17" spans="1:56" s="2" customFormat="1" ht="12.75">
      <c r="A17" s="35"/>
      <c r="B17" s="40"/>
      <c r="C17" s="35"/>
      <c r="D17" s="115" t="s">
        <v>28</v>
      </c>
      <c r="E17" s="35"/>
      <c r="F17" s="35"/>
      <c r="G17" s="35"/>
      <c r="H17" s="35"/>
      <c r="I17" s="118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Z17" s="242" t="s">
        <v>227</v>
      </c>
      <c r="BA17" s="242" t="s">
        <v>1</v>
      </c>
      <c r="BB17" s="242" t="s">
        <v>199</v>
      </c>
      <c r="BC17" s="242" t="s">
        <v>228</v>
      </c>
      <c r="BD17" s="242" t="s">
        <v>85</v>
      </c>
    </row>
    <row r="18" spans="1:56" s="2" customFormat="1" ht="12.75">
      <c r="A18" s="35"/>
      <c r="B18" s="40"/>
      <c r="C18" s="35"/>
      <c r="D18" s="35"/>
      <c r="E18" s="338" t="str">
        <f>'Rekapitulace stavby'!E14</f>
        <v>Vyplň údaj</v>
      </c>
      <c r="F18" s="339"/>
      <c r="G18" s="339"/>
      <c r="H18" s="339"/>
      <c r="I18" s="118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Z18" s="242" t="s">
        <v>229</v>
      </c>
      <c r="BA18" s="242" t="s">
        <v>1</v>
      </c>
      <c r="BB18" s="242" t="s">
        <v>199</v>
      </c>
      <c r="BC18" s="242" t="s">
        <v>230</v>
      </c>
      <c r="BD18" s="242" t="s">
        <v>85</v>
      </c>
    </row>
    <row r="19" spans="1:56" s="2" customForma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Z19" s="242" t="s">
        <v>231</v>
      </c>
      <c r="BA19" s="242" t="s">
        <v>1</v>
      </c>
      <c r="BB19" s="242" t="s">
        <v>199</v>
      </c>
      <c r="BC19" s="242" t="s">
        <v>232</v>
      </c>
      <c r="BD19" s="242" t="s">
        <v>85</v>
      </c>
    </row>
    <row r="20" spans="1:56" s="2" customFormat="1" ht="12.75">
      <c r="A20" s="35"/>
      <c r="B20" s="40"/>
      <c r="C20" s="35"/>
      <c r="D20" s="115" t="s">
        <v>30</v>
      </c>
      <c r="E20" s="35"/>
      <c r="F20" s="35"/>
      <c r="G20" s="35"/>
      <c r="H20" s="35"/>
      <c r="I20" s="118" t="s">
        <v>25</v>
      </c>
      <c r="J20" s="117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Z20" s="242" t="s">
        <v>233</v>
      </c>
      <c r="BA20" s="242" t="s">
        <v>1</v>
      </c>
      <c r="BB20" s="242" t="s">
        <v>199</v>
      </c>
      <c r="BC20" s="242" t="s">
        <v>234</v>
      </c>
      <c r="BD20" s="242" t="s">
        <v>85</v>
      </c>
    </row>
    <row r="21" spans="1:56" s="2" customFormat="1" ht="12.75">
      <c r="A21" s="35"/>
      <c r="B21" s="40"/>
      <c r="C21" s="35"/>
      <c r="D21" s="35"/>
      <c r="E21" s="117" t="s">
        <v>31</v>
      </c>
      <c r="F21" s="35"/>
      <c r="G21" s="35"/>
      <c r="H21" s="35"/>
      <c r="I21" s="118" t="s">
        <v>27</v>
      </c>
      <c r="J21" s="117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Z21" s="242" t="s">
        <v>235</v>
      </c>
      <c r="BA21" s="242" t="s">
        <v>1</v>
      </c>
      <c r="BB21" s="242" t="s">
        <v>199</v>
      </c>
      <c r="BC21" s="242" t="s">
        <v>236</v>
      </c>
      <c r="BD21" s="242" t="s">
        <v>85</v>
      </c>
    </row>
    <row r="22" spans="1:56" s="2" customForma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Z22" s="242" t="s">
        <v>237</v>
      </c>
      <c r="BA22" s="242" t="s">
        <v>1</v>
      </c>
      <c r="BB22" s="242" t="s">
        <v>216</v>
      </c>
      <c r="BC22" s="242" t="s">
        <v>238</v>
      </c>
      <c r="BD22" s="242" t="s">
        <v>85</v>
      </c>
    </row>
    <row r="23" spans="1:56" s="2" customFormat="1" ht="12.75">
      <c r="A23" s="35"/>
      <c r="B23" s="40"/>
      <c r="C23" s="35"/>
      <c r="D23" s="115" t="s">
        <v>33</v>
      </c>
      <c r="E23" s="35"/>
      <c r="F23" s="35"/>
      <c r="G23" s="35"/>
      <c r="H23" s="35"/>
      <c r="I23" s="118" t="s">
        <v>25</v>
      </c>
      <c r="J23" s="117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Z23" s="242" t="s">
        <v>239</v>
      </c>
      <c r="BA23" s="242" t="s">
        <v>1</v>
      </c>
      <c r="BB23" s="242" t="s">
        <v>216</v>
      </c>
      <c r="BC23" s="242" t="s">
        <v>240</v>
      </c>
      <c r="BD23" s="242" t="s">
        <v>85</v>
      </c>
    </row>
    <row r="24" spans="1:56" s="2" customFormat="1" ht="12.75">
      <c r="A24" s="35"/>
      <c r="B24" s="40"/>
      <c r="C24" s="35"/>
      <c r="D24" s="35"/>
      <c r="E24" s="117" t="str">
        <f>IF('Rekapitulace stavby'!E20="","",'Rekapitulace stavby'!E20)</f>
        <v xml:space="preserve"> </v>
      </c>
      <c r="F24" s="35"/>
      <c r="G24" s="35"/>
      <c r="H24" s="35"/>
      <c r="I24" s="118" t="s">
        <v>27</v>
      </c>
      <c r="J24" s="117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Z24" s="242" t="s">
        <v>241</v>
      </c>
      <c r="BA24" s="242" t="s">
        <v>1</v>
      </c>
      <c r="BB24" s="242" t="s">
        <v>242</v>
      </c>
      <c r="BC24" s="242" t="s">
        <v>243</v>
      </c>
      <c r="BD24" s="242" t="s">
        <v>85</v>
      </c>
    </row>
    <row r="25" spans="1:56" s="2" customForma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Z25" s="242" t="s">
        <v>244</v>
      </c>
      <c r="BA25" s="242" t="s">
        <v>1</v>
      </c>
      <c r="BB25" s="242" t="s">
        <v>199</v>
      </c>
      <c r="BC25" s="242" t="s">
        <v>245</v>
      </c>
      <c r="BD25" s="242" t="s">
        <v>85</v>
      </c>
    </row>
    <row r="26" spans="1:56" s="2" customFormat="1" ht="12.75">
      <c r="A26" s="35"/>
      <c r="B26" s="40"/>
      <c r="C26" s="35"/>
      <c r="D26" s="115" t="s">
        <v>34</v>
      </c>
      <c r="E26" s="35"/>
      <c r="F26" s="35"/>
      <c r="G26" s="35"/>
      <c r="H26" s="35"/>
      <c r="I26" s="116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Z26" s="242" t="s">
        <v>246</v>
      </c>
      <c r="BA26" s="242" t="s">
        <v>1</v>
      </c>
      <c r="BB26" s="242" t="s">
        <v>199</v>
      </c>
      <c r="BC26" s="242" t="s">
        <v>247</v>
      </c>
      <c r="BD26" s="242" t="s">
        <v>85</v>
      </c>
    </row>
    <row r="27" spans="1:56" s="8" customFormat="1" ht="22.5">
      <c r="A27" s="120"/>
      <c r="B27" s="121"/>
      <c r="C27" s="120"/>
      <c r="D27" s="120"/>
      <c r="E27" s="340" t="s">
        <v>1</v>
      </c>
      <c r="F27" s="340"/>
      <c r="G27" s="340"/>
      <c r="H27" s="340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  <c r="AZ27" s="243" t="s">
        <v>248</v>
      </c>
      <c r="BA27" s="243" t="s">
        <v>1</v>
      </c>
      <c r="BB27" s="243" t="s">
        <v>216</v>
      </c>
      <c r="BC27" s="243" t="s">
        <v>249</v>
      </c>
      <c r="BD27" s="243" t="s">
        <v>85</v>
      </c>
    </row>
    <row r="28" spans="1:56" s="2" customForma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Z28" s="242" t="s">
        <v>250</v>
      </c>
      <c r="BA28" s="242" t="s">
        <v>1</v>
      </c>
      <c r="BB28" s="242" t="s">
        <v>242</v>
      </c>
      <c r="BC28" s="242" t="s">
        <v>251</v>
      </c>
      <c r="BD28" s="242" t="s">
        <v>85</v>
      </c>
    </row>
    <row r="29" spans="1:56" s="2" customForma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Z29" s="242" t="s">
        <v>252</v>
      </c>
      <c r="BA29" s="242" t="s">
        <v>1</v>
      </c>
      <c r="BB29" s="242" t="s">
        <v>242</v>
      </c>
      <c r="BC29" s="242" t="s">
        <v>253</v>
      </c>
      <c r="BD29" s="242" t="s">
        <v>85</v>
      </c>
    </row>
    <row r="30" spans="1:56" s="2" customFormat="1" ht="15.75">
      <c r="A30" s="35"/>
      <c r="B30" s="40"/>
      <c r="C30" s="35"/>
      <c r="D30" s="126" t="s">
        <v>35</v>
      </c>
      <c r="E30" s="35"/>
      <c r="F30" s="35"/>
      <c r="G30" s="35"/>
      <c r="H30" s="35"/>
      <c r="I30" s="116"/>
      <c r="J30" s="127">
        <f>ROUND(J128,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Z30" s="242" t="s">
        <v>254</v>
      </c>
      <c r="BA30" s="242" t="s">
        <v>1</v>
      </c>
      <c r="BB30" s="242" t="s">
        <v>242</v>
      </c>
      <c r="BC30" s="242" t="s">
        <v>255</v>
      </c>
      <c r="BD30" s="242" t="s">
        <v>85</v>
      </c>
    </row>
    <row r="31" spans="1:56" s="2" customForma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Z31" s="242" t="s">
        <v>256</v>
      </c>
      <c r="BA31" s="242" t="s">
        <v>1</v>
      </c>
      <c r="BB31" s="242" t="s">
        <v>199</v>
      </c>
      <c r="BC31" s="242" t="s">
        <v>257</v>
      </c>
      <c r="BD31" s="242" t="s">
        <v>85</v>
      </c>
    </row>
    <row r="32" spans="1:56" s="2" customFormat="1" ht="12.75">
      <c r="A32" s="35"/>
      <c r="B32" s="40"/>
      <c r="C32" s="35"/>
      <c r="D32" s="35"/>
      <c r="E32" s="35"/>
      <c r="F32" s="128" t="s">
        <v>37</v>
      </c>
      <c r="G32" s="35"/>
      <c r="H32" s="35"/>
      <c r="I32" s="129" t="s">
        <v>36</v>
      </c>
      <c r="J32" s="128" t="s">
        <v>38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Z32" s="242" t="s">
        <v>258</v>
      </c>
      <c r="BA32" s="242" t="s">
        <v>1</v>
      </c>
      <c r="BB32" s="242" t="s">
        <v>242</v>
      </c>
      <c r="BC32" s="242" t="s">
        <v>259</v>
      </c>
      <c r="BD32" s="242" t="s">
        <v>85</v>
      </c>
    </row>
    <row r="33" spans="1:56" s="2" customFormat="1" ht="12.75">
      <c r="A33" s="35"/>
      <c r="B33" s="40"/>
      <c r="C33" s="35"/>
      <c r="D33" s="130" t="s">
        <v>39</v>
      </c>
      <c r="E33" s="115" t="s">
        <v>40</v>
      </c>
      <c r="F33" s="131">
        <f>ROUND((SUM(BE128:BE627)),  2)</f>
        <v>0</v>
      </c>
      <c r="G33" s="35"/>
      <c r="H33" s="35"/>
      <c r="I33" s="132">
        <v>0.21</v>
      </c>
      <c r="J33" s="131">
        <f>ROUND(((SUM(BE128:BE627))*I33),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Z33" s="242" t="s">
        <v>260</v>
      </c>
      <c r="BA33" s="242" t="s">
        <v>1</v>
      </c>
      <c r="BB33" s="242" t="s">
        <v>199</v>
      </c>
      <c r="BC33" s="242" t="s">
        <v>261</v>
      </c>
      <c r="BD33" s="242" t="s">
        <v>85</v>
      </c>
    </row>
    <row r="34" spans="1:56" s="2" customFormat="1" ht="12.75">
      <c r="A34" s="35"/>
      <c r="B34" s="40"/>
      <c r="C34" s="35"/>
      <c r="D34" s="35"/>
      <c r="E34" s="115" t="s">
        <v>41</v>
      </c>
      <c r="F34" s="131">
        <f>ROUND((SUM(BF128:BF627)),  2)</f>
        <v>0</v>
      </c>
      <c r="G34" s="35"/>
      <c r="H34" s="35"/>
      <c r="I34" s="132">
        <v>0.15</v>
      </c>
      <c r="J34" s="131">
        <f>ROUND(((SUM(BF128:BF627))*I34),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Z34" s="242" t="s">
        <v>262</v>
      </c>
      <c r="BA34" s="242" t="s">
        <v>1</v>
      </c>
      <c r="BB34" s="242" t="s">
        <v>199</v>
      </c>
      <c r="BC34" s="242" t="s">
        <v>263</v>
      </c>
      <c r="BD34" s="242" t="s">
        <v>85</v>
      </c>
    </row>
    <row r="35" spans="1:56" s="2" customFormat="1" ht="12.75">
      <c r="A35" s="35"/>
      <c r="B35" s="40"/>
      <c r="C35" s="35"/>
      <c r="D35" s="35"/>
      <c r="E35" s="115" t="s">
        <v>42</v>
      </c>
      <c r="F35" s="131">
        <f>ROUND((SUM(BG128:BG627)),  2)</f>
        <v>0</v>
      </c>
      <c r="G35" s="35"/>
      <c r="H35" s="35"/>
      <c r="I35" s="132">
        <v>0.21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Z35" s="242" t="s">
        <v>264</v>
      </c>
      <c r="BA35" s="242" t="s">
        <v>1</v>
      </c>
      <c r="BB35" s="242" t="s">
        <v>199</v>
      </c>
      <c r="BC35" s="242" t="s">
        <v>265</v>
      </c>
      <c r="BD35" s="242" t="s">
        <v>85</v>
      </c>
    </row>
    <row r="36" spans="1:56" s="2" customFormat="1" ht="12.75">
      <c r="A36" s="35"/>
      <c r="B36" s="40"/>
      <c r="C36" s="35"/>
      <c r="D36" s="35"/>
      <c r="E36" s="115" t="s">
        <v>43</v>
      </c>
      <c r="F36" s="131">
        <f>ROUND((SUM(BH128:BH627)),  2)</f>
        <v>0</v>
      </c>
      <c r="G36" s="35"/>
      <c r="H36" s="35"/>
      <c r="I36" s="132">
        <v>0.15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Z36" s="242" t="s">
        <v>266</v>
      </c>
      <c r="BA36" s="242" t="s">
        <v>1</v>
      </c>
      <c r="BB36" s="242" t="s">
        <v>267</v>
      </c>
      <c r="BC36" s="242" t="s">
        <v>268</v>
      </c>
      <c r="BD36" s="242" t="s">
        <v>85</v>
      </c>
    </row>
    <row r="37" spans="1:56" s="2" customFormat="1" ht="12.75">
      <c r="A37" s="35"/>
      <c r="B37" s="40"/>
      <c r="C37" s="35"/>
      <c r="D37" s="35"/>
      <c r="E37" s="115" t="s">
        <v>44</v>
      </c>
      <c r="F37" s="131">
        <f>ROUND((SUM(BI128:BI627)),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56" s="2" customForma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56" s="2" customFormat="1" ht="15.75">
      <c r="A39" s="35"/>
      <c r="B39" s="40"/>
      <c r="C39" s="133"/>
      <c r="D39" s="134" t="s">
        <v>45</v>
      </c>
      <c r="E39" s="135"/>
      <c r="F39" s="135"/>
      <c r="G39" s="136" t="s">
        <v>46</v>
      </c>
      <c r="H39" s="137" t="s">
        <v>47</v>
      </c>
      <c r="I39" s="13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56" s="2" customForma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56" s="1" customFormat="1">
      <c r="B41" s="21"/>
      <c r="I41" s="109"/>
      <c r="L41" s="21"/>
    </row>
    <row r="42" spans="1:56" s="1" customFormat="1">
      <c r="B42" s="21"/>
      <c r="I42" s="109"/>
      <c r="L42" s="21"/>
    </row>
    <row r="43" spans="1:56" s="1" customFormat="1">
      <c r="B43" s="21"/>
      <c r="I43" s="109"/>
      <c r="L43" s="21"/>
    </row>
    <row r="44" spans="1:56" s="1" customFormat="1">
      <c r="B44" s="21"/>
      <c r="I44" s="109"/>
      <c r="L44" s="21"/>
    </row>
    <row r="45" spans="1:56" s="1" customFormat="1">
      <c r="B45" s="21"/>
      <c r="I45" s="109"/>
      <c r="L45" s="21"/>
    </row>
    <row r="46" spans="1:56" s="1" customFormat="1">
      <c r="B46" s="21"/>
      <c r="I46" s="109"/>
      <c r="L46" s="21"/>
    </row>
    <row r="47" spans="1:56" s="1" customFormat="1">
      <c r="B47" s="21"/>
      <c r="I47" s="109"/>
      <c r="L47" s="21"/>
    </row>
    <row r="48" spans="1:56" s="1" customFormat="1">
      <c r="B48" s="21"/>
      <c r="I48" s="109"/>
      <c r="L48" s="21"/>
    </row>
    <row r="49" spans="1:31" s="1" customFormat="1">
      <c r="B49" s="21"/>
      <c r="I49" s="109"/>
      <c r="L49" s="21"/>
    </row>
    <row r="50" spans="1:31" s="2" customFormat="1" ht="12.75">
      <c r="B50" s="52"/>
      <c r="D50" s="141" t="s">
        <v>48</v>
      </c>
      <c r="E50" s="142"/>
      <c r="F50" s="142"/>
      <c r="G50" s="141" t="s">
        <v>49</v>
      </c>
      <c r="H50" s="142"/>
      <c r="I50" s="143"/>
      <c r="J50" s="142"/>
      <c r="K50" s="142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4" t="s">
        <v>50</v>
      </c>
      <c r="E61" s="145"/>
      <c r="F61" s="146" t="s">
        <v>51</v>
      </c>
      <c r="G61" s="144" t="s">
        <v>50</v>
      </c>
      <c r="H61" s="145"/>
      <c r="I61" s="147"/>
      <c r="J61" s="148" t="s">
        <v>51</v>
      </c>
      <c r="K61" s="145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1" t="s">
        <v>52</v>
      </c>
      <c r="E65" s="149"/>
      <c r="F65" s="149"/>
      <c r="G65" s="141" t="s">
        <v>53</v>
      </c>
      <c r="H65" s="149"/>
      <c r="I65" s="150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4" t="s">
        <v>50</v>
      </c>
      <c r="E76" s="145"/>
      <c r="F76" s="146" t="s">
        <v>51</v>
      </c>
      <c r="G76" s="144" t="s">
        <v>50</v>
      </c>
      <c r="H76" s="145"/>
      <c r="I76" s="147"/>
      <c r="J76" s="148" t="s">
        <v>51</v>
      </c>
      <c r="K76" s="145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>
      <c r="A77" s="35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>
      <c r="A81" s="35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18">
      <c r="A82" s="35"/>
      <c r="B82" s="36"/>
      <c r="C82" s="24" t="s">
        <v>92</v>
      </c>
      <c r="D82" s="37"/>
      <c r="E82" s="37"/>
      <c r="F82" s="37"/>
      <c r="G82" s="37"/>
      <c r="H82" s="37"/>
      <c r="I82" s="116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.75">
      <c r="A84" s="35"/>
      <c r="B84" s="36"/>
      <c r="C84" s="30" t="s">
        <v>16</v>
      </c>
      <c r="D84" s="37"/>
      <c r="E84" s="37"/>
      <c r="F84" s="37"/>
      <c r="G84" s="37"/>
      <c r="H84" s="37"/>
      <c r="I84" s="116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2.75">
      <c r="A85" s="35"/>
      <c r="B85" s="36"/>
      <c r="C85" s="37"/>
      <c r="D85" s="37"/>
      <c r="E85" s="332" t="str">
        <f>E7</f>
        <v>Stavba 25m bazénu MPS Lužánky - předprostor bazénu</v>
      </c>
      <c r="F85" s="333"/>
      <c r="G85" s="333"/>
      <c r="H85" s="333"/>
      <c r="I85" s="116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.75">
      <c r="A86" s="35"/>
      <c r="B86" s="36"/>
      <c r="C86" s="30" t="s">
        <v>90</v>
      </c>
      <c r="D86" s="37"/>
      <c r="E86" s="37"/>
      <c r="F86" s="37"/>
      <c r="G86" s="37"/>
      <c r="H86" s="37"/>
      <c r="I86" s="116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>
      <c r="A87" s="35"/>
      <c r="B87" s="36"/>
      <c r="C87" s="37"/>
      <c r="D87" s="37"/>
      <c r="E87" s="301" t="str">
        <f>E9</f>
        <v>IO200.2 - Komunikace a zpevněné plochy - předprostor bazénu</v>
      </c>
      <c r="F87" s="331"/>
      <c r="G87" s="331"/>
      <c r="H87" s="331"/>
      <c r="I87" s="116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.75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118" t="s">
        <v>22</v>
      </c>
      <c r="J89" s="67" t="str">
        <f>IF(J12="","",J12)</f>
        <v>9. 4. 2020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2.75">
      <c r="A91" s="35"/>
      <c r="B91" s="36"/>
      <c r="C91" s="30" t="s">
        <v>24</v>
      </c>
      <c r="D91" s="37"/>
      <c r="E91" s="37"/>
      <c r="F91" s="28" t="str">
        <f>E15</f>
        <v>Statutární město Brno</v>
      </c>
      <c r="G91" s="37"/>
      <c r="H91" s="37"/>
      <c r="I91" s="118" t="s">
        <v>30</v>
      </c>
      <c r="J91" s="33" t="str">
        <f>E21</f>
        <v>LB Projekt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2.75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118" t="s">
        <v>33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>
      <c r="A93" s="35"/>
      <c r="B93" s="36"/>
      <c r="C93" s="37"/>
      <c r="D93" s="37"/>
      <c r="E93" s="37"/>
      <c r="F93" s="37"/>
      <c r="G93" s="37"/>
      <c r="H93" s="37"/>
      <c r="I93" s="116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12">
      <c r="A94" s="35"/>
      <c r="B94" s="36"/>
      <c r="C94" s="157" t="s">
        <v>93</v>
      </c>
      <c r="D94" s="158"/>
      <c r="E94" s="158"/>
      <c r="F94" s="158"/>
      <c r="G94" s="158"/>
      <c r="H94" s="158"/>
      <c r="I94" s="159"/>
      <c r="J94" s="160" t="s">
        <v>94</v>
      </c>
      <c r="K94" s="15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>
      <c r="A95" s="35"/>
      <c r="B95" s="36"/>
      <c r="C95" s="37"/>
      <c r="D95" s="37"/>
      <c r="E95" s="37"/>
      <c r="F95" s="37"/>
      <c r="G95" s="37"/>
      <c r="H95" s="37"/>
      <c r="I95" s="116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15.75">
      <c r="A96" s="35"/>
      <c r="B96" s="36"/>
      <c r="C96" s="161" t="s">
        <v>95</v>
      </c>
      <c r="D96" s="37"/>
      <c r="E96" s="37"/>
      <c r="F96" s="37"/>
      <c r="G96" s="37"/>
      <c r="H96" s="37"/>
      <c r="I96" s="116"/>
      <c r="J96" s="85">
        <f>J128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96</v>
      </c>
    </row>
    <row r="97" spans="1:31" s="9" customFormat="1" ht="15">
      <c r="B97" s="162"/>
      <c r="C97" s="163"/>
      <c r="D97" s="164" t="s">
        <v>269</v>
      </c>
      <c r="E97" s="165"/>
      <c r="F97" s="165"/>
      <c r="G97" s="165"/>
      <c r="H97" s="165"/>
      <c r="I97" s="166"/>
      <c r="J97" s="167">
        <f>J129</f>
        <v>0</v>
      </c>
      <c r="K97" s="163"/>
      <c r="L97" s="168"/>
    </row>
    <row r="98" spans="1:31" s="10" customFormat="1" ht="12.75">
      <c r="B98" s="169"/>
      <c r="C98" s="170"/>
      <c r="D98" s="171" t="s">
        <v>270</v>
      </c>
      <c r="E98" s="172"/>
      <c r="F98" s="172"/>
      <c r="G98" s="172"/>
      <c r="H98" s="172"/>
      <c r="I98" s="173"/>
      <c r="J98" s="174">
        <f>J130</f>
        <v>0</v>
      </c>
      <c r="K98" s="170"/>
      <c r="L98" s="175"/>
    </row>
    <row r="99" spans="1:31" s="10" customFormat="1" ht="12.75">
      <c r="B99" s="169"/>
      <c r="C99" s="170"/>
      <c r="D99" s="171" t="s">
        <v>271</v>
      </c>
      <c r="E99" s="172"/>
      <c r="F99" s="172"/>
      <c r="G99" s="172"/>
      <c r="H99" s="172"/>
      <c r="I99" s="173"/>
      <c r="J99" s="174">
        <f>J217</f>
        <v>0</v>
      </c>
      <c r="K99" s="170"/>
      <c r="L99" s="175"/>
    </row>
    <row r="100" spans="1:31" s="10" customFormat="1" ht="12.75">
      <c r="B100" s="169"/>
      <c r="C100" s="170"/>
      <c r="D100" s="171" t="s">
        <v>272</v>
      </c>
      <c r="E100" s="172"/>
      <c r="F100" s="172"/>
      <c r="G100" s="172"/>
      <c r="H100" s="172"/>
      <c r="I100" s="173"/>
      <c r="J100" s="174">
        <f>J270</f>
        <v>0</v>
      </c>
      <c r="K100" s="170"/>
      <c r="L100" s="175"/>
    </row>
    <row r="101" spans="1:31" s="10" customFormat="1" ht="12.75">
      <c r="B101" s="169"/>
      <c r="C101" s="170"/>
      <c r="D101" s="171" t="s">
        <v>273</v>
      </c>
      <c r="E101" s="172"/>
      <c r="F101" s="172"/>
      <c r="G101" s="172"/>
      <c r="H101" s="172"/>
      <c r="I101" s="173"/>
      <c r="J101" s="174">
        <f>J302</f>
        <v>0</v>
      </c>
      <c r="K101" s="170"/>
      <c r="L101" s="175"/>
    </row>
    <row r="102" spans="1:31" s="10" customFormat="1" ht="12.75">
      <c r="B102" s="169"/>
      <c r="C102" s="170"/>
      <c r="D102" s="171" t="s">
        <v>274</v>
      </c>
      <c r="E102" s="172"/>
      <c r="F102" s="172"/>
      <c r="G102" s="172"/>
      <c r="H102" s="172"/>
      <c r="I102" s="173"/>
      <c r="J102" s="174">
        <f>J415</f>
        <v>0</v>
      </c>
      <c r="K102" s="170"/>
      <c r="L102" s="175"/>
    </row>
    <row r="103" spans="1:31" s="10" customFormat="1" ht="12.75">
      <c r="B103" s="169"/>
      <c r="C103" s="170"/>
      <c r="D103" s="171" t="s">
        <v>275</v>
      </c>
      <c r="E103" s="172"/>
      <c r="F103" s="172"/>
      <c r="G103" s="172"/>
      <c r="H103" s="172"/>
      <c r="I103" s="173"/>
      <c r="J103" s="174">
        <f>J417</f>
        <v>0</v>
      </c>
      <c r="K103" s="170"/>
      <c r="L103" s="175"/>
    </row>
    <row r="104" spans="1:31" s="10" customFormat="1" ht="12.75">
      <c r="B104" s="169"/>
      <c r="C104" s="170"/>
      <c r="D104" s="171" t="s">
        <v>276</v>
      </c>
      <c r="E104" s="172"/>
      <c r="F104" s="172"/>
      <c r="G104" s="172"/>
      <c r="H104" s="172"/>
      <c r="I104" s="173"/>
      <c r="J104" s="174">
        <f>J562</f>
        <v>0</v>
      </c>
      <c r="K104" s="170"/>
      <c r="L104" s="175"/>
    </row>
    <row r="105" spans="1:31" s="10" customFormat="1" ht="12.75">
      <c r="B105" s="169"/>
      <c r="C105" s="170"/>
      <c r="D105" s="171" t="s">
        <v>277</v>
      </c>
      <c r="E105" s="172"/>
      <c r="F105" s="172"/>
      <c r="G105" s="172"/>
      <c r="H105" s="172"/>
      <c r="I105" s="173"/>
      <c r="J105" s="174">
        <f>J577</f>
        <v>0</v>
      </c>
      <c r="K105" s="170"/>
      <c r="L105" s="175"/>
    </row>
    <row r="106" spans="1:31" s="9" customFormat="1" ht="15">
      <c r="B106" s="162"/>
      <c r="C106" s="163"/>
      <c r="D106" s="164" t="s">
        <v>278</v>
      </c>
      <c r="E106" s="165"/>
      <c r="F106" s="165"/>
      <c r="G106" s="165"/>
      <c r="H106" s="165"/>
      <c r="I106" s="166"/>
      <c r="J106" s="167">
        <f>J582</f>
        <v>0</v>
      </c>
      <c r="K106" s="163"/>
      <c r="L106" s="168"/>
    </row>
    <row r="107" spans="1:31" s="10" customFormat="1" ht="12.75">
      <c r="B107" s="169"/>
      <c r="C107" s="170"/>
      <c r="D107" s="171" t="s">
        <v>279</v>
      </c>
      <c r="E107" s="172"/>
      <c r="F107" s="172"/>
      <c r="G107" s="172"/>
      <c r="H107" s="172"/>
      <c r="I107" s="173"/>
      <c r="J107" s="174">
        <f>J583</f>
        <v>0</v>
      </c>
      <c r="K107" s="170"/>
      <c r="L107" s="175"/>
    </row>
    <row r="108" spans="1:31" s="10" customFormat="1" ht="12.75">
      <c r="B108" s="169"/>
      <c r="C108" s="170"/>
      <c r="D108" s="171" t="s">
        <v>280</v>
      </c>
      <c r="E108" s="172"/>
      <c r="F108" s="172"/>
      <c r="G108" s="172"/>
      <c r="H108" s="172"/>
      <c r="I108" s="173"/>
      <c r="J108" s="174">
        <f>J624</f>
        <v>0</v>
      </c>
      <c r="K108" s="170"/>
      <c r="L108" s="175"/>
    </row>
    <row r="109" spans="1:31" s="2" customFormat="1">
      <c r="A109" s="35"/>
      <c r="B109" s="36"/>
      <c r="C109" s="37"/>
      <c r="D109" s="37"/>
      <c r="E109" s="37"/>
      <c r="F109" s="37"/>
      <c r="G109" s="37"/>
      <c r="H109" s="37"/>
      <c r="I109" s="116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>
      <c r="A110" s="35"/>
      <c r="B110" s="55"/>
      <c r="C110" s="56"/>
      <c r="D110" s="56"/>
      <c r="E110" s="56"/>
      <c r="F110" s="56"/>
      <c r="G110" s="56"/>
      <c r="H110" s="56"/>
      <c r="I110" s="153"/>
      <c r="J110" s="56"/>
      <c r="K110" s="56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4" spans="1:63" s="2" customFormat="1">
      <c r="A114" s="35"/>
      <c r="B114" s="57"/>
      <c r="C114" s="58"/>
      <c r="D114" s="58"/>
      <c r="E114" s="58"/>
      <c r="F114" s="58"/>
      <c r="G114" s="58"/>
      <c r="H114" s="58"/>
      <c r="I114" s="156"/>
      <c r="J114" s="58"/>
      <c r="K114" s="58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2" customFormat="1" ht="18">
      <c r="A115" s="35"/>
      <c r="B115" s="36"/>
      <c r="C115" s="24" t="s">
        <v>104</v>
      </c>
      <c r="D115" s="37"/>
      <c r="E115" s="37"/>
      <c r="F115" s="37"/>
      <c r="G115" s="37"/>
      <c r="H115" s="37"/>
      <c r="I115" s="116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3" s="2" customFormat="1">
      <c r="A116" s="35"/>
      <c r="B116" s="36"/>
      <c r="C116" s="37"/>
      <c r="D116" s="37"/>
      <c r="E116" s="37"/>
      <c r="F116" s="37"/>
      <c r="G116" s="37"/>
      <c r="H116" s="37"/>
      <c r="I116" s="116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3" s="2" customFormat="1" ht="12.75">
      <c r="A117" s="35"/>
      <c r="B117" s="36"/>
      <c r="C117" s="30" t="s">
        <v>16</v>
      </c>
      <c r="D117" s="37"/>
      <c r="E117" s="37"/>
      <c r="F117" s="37"/>
      <c r="G117" s="37"/>
      <c r="H117" s="37"/>
      <c r="I117" s="116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3" s="2" customFormat="1" ht="12.75">
      <c r="A118" s="35"/>
      <c r="B118" s="36"/>
      <c r="C118" s="37"/>
      <c r="D118" s="37"/>
      <c r="E118" s="332" t="str">
        <f>E7</f>
        <v>Stavba 25m bazénu MPS Lužánky - předprostor bazénu</v>
      </c>
      <c r="F118" s="333"/>
      <c r="G118" s="333"/>
      <c r="H118" s="333"/>
      <c r="I118" s="116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12.75">
      <c r="A119" s="35"/>
      <c r="B119" s="36"/>
      <c r="C119" s="30" t="s">
        <v>90</v>
      </c>
      <c r="D119" s="37"/>
      <c r="E119" s="37"/>
      <c r="F119" s="37"/>
      <c r="G119" s="37"/>
      <c r="H119" s="37"/>
      <c r="I119" s="116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>
      <c r="A120" s="35"/>
      <c r="B120" s="36"/>
      <c r="C120" s="37"/>
      <c r="D120" s="37"/>
      <c r="E120" s="301" t="str">
        <f>E9</f>
        <v>IO200.2 - Komunikace a zpevněné plochy - předprostor bazénu</v>
      </c>
      <c r="F120" s="331"/>
      <c r="G120" s="331"/>
      <c r="H120" s="331"/>
      <c r="I120" s="116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>
      <c r="A121" s="35"/>
      <c r="B121" s="36"/>
      <c r="C121" s="37"/>
      <c r="D121" s="37"/>
      <c r="E121" s="37"/>
      <c r="F121" s="37"/>
      <c r="G121" s="37"/>
      <c r="H121" s="37"/>
      <c r="I121" s="116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12.75">
      <c r="A122" s="35"/>
      <c r="B122" s="36"/>
      <c r="C122" s="30" t="s">
        <v>20</v>
      </c>
      <c r="D122" s="37"/>
      <c r="E122" s="37"/>
      <c r="F122" s="28" t="str">
        <f>F12</f>
        <v xml:space="preserve"> </v>
      </c>
      <c r="G122" s="37"/>
      <c r="H122" s="37"/>
      <c r="I122" s="118" t="s">
        <v>22</v>
      </c>
      <c r="J122" s="67" t="str">
        <f>IF(J12="","",J12)</f>
        <v>9. 4. 2020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>
      <c r="A123" s="35"/>
      <c r="B123" s="36"/>
      <c r="C123" s="37"/>
      <c r="D123" s="37"/>
      <c r="E123" s="37"/>
      <c r="F123" s="37"/>
      <c r="G123" s="37"/>
      <c r="H123" s="37"/>
      <c r="I123" s="116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12.75">
      <c r="A124" s="35"/>
      <c r="B124" s="36"/>
      <c r="C124" s="30" t="s">
        <v>24</v>
      </c>
      <c r="D124" s="37"/>
      <c r="E124" s="37"/>
      <c r="F124" s="28" t="str">
        <f>E15</f>
        <v>Statutární město Brno</v>
      </c>
      <c r="G124" s="37"/>
      <c r="H124" s="37"/>
      <c r="I124" s="118" t="s">
        <v>30</v>
      </c>
      <c r="J124" s="33" t="str">
        <f>E21</f>
        <v>LB Projekt s.r.o.</v>
      </c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2" customFormat="1" ht="12.75">
      <c r="A125" s="35"/>
      <c r="B125" s="36"/>
      <c r="C125" s="30" t="s">
        <v>28</v>
      </c>
      <c r="D125" s="37"/>
      <c r="E125" s="37"/>
      <c r="F125" s="28" t="str">
        <f>IF(E18="","",E18)</f>
        <v>Vyplň údaj</v>
      </c>
      <c r="G125" s="37"/>
      <c r="H125" s="37"/>
      <c r="I125" s="118" t="s">
        <v>33</v>
      </c>
      <c r="J125" s="33" t="str">
        <f>E24</f>
        <v xml:space="preserve"> </v>
      </c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63" s="2" customFormat="1">
      <c r="A126" s="35"/>
      <c r="B126" s="36"/>
      <c r="C126" s="37"/>
      <c r="D126" s="37"/>
      <c r="E126" s="37"/>
      <c r="F126" s="37"/>
      <c r="G126" s="37"/>
      <c r="H126" s="37"/>
      <c r="I126" s="116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63" s="11" customFormat="1" ht="24">
      <c r="A127" s="176"/>
      <c r="B127" s="177"/>
      <c r="C127" s="178" t="s">
        <v>105</v>
      </c>
      <c r="D127" s="179" t="s">
        <v>60</v>
      </c>
      <c r="E127" s="179" t="s">
        <v>56</v>
      </c>
      <c r="F127" s="179" t="s">
        <v>57</v>
      </c>
      <c r="G127" s="179" t="s">
        <v>106</v>
      </c>
      <c r="H127" s="179" t="s">
        <v>107</v>
      </c>
      <c r="I127" s="180" t="s">
        <v>108</v>
      </c>
      <c r="J127" s="179" t="s">
        <v>94</v>
      </c>
      <c r="K127" s="181" t="s">
        <v>109</v>
      </c>
      <c r="L127" s="182"/>
      <c r="M127" s="76" t="s">
        <v>1</v>
      </c>
      <c r="N127" s="77" t="s">
        <v>39</v>
      </c>
      <c r="O127" s="77" t="s">
        <v>110</v>
      </c>
      <c r="P127" s="77" t="s">
        <v>111</v>
      </c>
      <c r="Q127" s="77" t="s">
        <v>112</v>
      </c>
      <c r="R127" s="77" t="s">
        <v>113</v>
      </c>
      <c r="S127" s="77" t="s">
        <v>114</v>
      </c>
      <c r="T127" s="78" t="s">
        <v>115</v>
      </c>
      <c r="U127" s="176"/>
      <c r="V127" s="176"/>
      <c r="W127" s="176"/>
      <c r="X127" s="176"/>
      <c r="Y127" s="176"/>
      <c r="Z127" s="176"/>
      <c r="AA127" s="176"/>
      <c r="AB127" s="176"/>
      <c r="AC127" s="176"/>
      <c r="AD127" s="176"/>
      <c r="AE127" s="176"/>
    </row>
    <row r="128" spans="1:63" s="2" customFormat="1" ht="15.75">
      <c r="A128" s="35"/>
      <c r="B128" s="36"/>
      <c r="C128" s="83" t="s">
        <v>116</v>
      </c>
      <c r="D128" s="37"/>
      <c r="E128" s="37"/>
      <c r="F128" s="37"/>
      <c r="G128" s="37"/>
      <c r="H128" s="37"/>
      <c r="I128" s="116"/>
      <c r="J128" s="183">
        <f>BK128</f>
        <v>0</v>
      </c>
      <c r="K128" s="37"/>
      <c r="L128" s="40"/>
      <c r="M128" s="79"/>
      <c r="N128" s="184"/>
      <c r="O128" s="80"/>
      <c r="P128" s="185">
        <f>P129+P582</f>
        <v>0</v>
      </c>
      <c r="Q128" s="80"/>
      <c r="R128" s="185">
        <f>R129+R582</f>
        <v>545.35752414000012</v>
      </c>
      <c r="S128" s="80"/>
      <c r="T128" s="186">
        <f>T129+T582</f>
        <v>1052.1949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74</v>
      </c>
      <c r="AU128" s="18" t="s">
        <v>96</v>
      </c>
      <c r="BK128" s="187">
        <f>BK129+BK582</f>
        <v>0</v>
      </c>
    </row>
    <row r="129" spans="1:65" s="12" customFormat="1" ht="15">
      <c r="B129" s="188"/>
      <c r="C129" s="189"/>
      <c r="D129" s="190" t="s">
        <v>74</v>
      </c>
      <c r="E129" s="191" t="s">
        <v>281</v>
      </c>
      <c r="F129" s="191" t="s">
        <v>282</v>
      </c>
      <c r="G129" s="189"/>
      <c r="H129" s="189"/>
      <c r="I129" s="192"/>
      <c r="J129" s="193">
        <f>BK129</f>
        <v>0</v>
      </c>
      <c r="K129" s="189"/>
      <c r="L129" s="194"/>
      <c r="M129" s="195"/>
      <c r="N129" s="196"/>
      <c r="O129" s="196"/>
      <c r="P129" s="197">
        <f>P130+P217+P270+P302+P415+P417+P562+P577</f>
        <v>0</v>
      </c>
      <c r="Q129" s="196"/>
      <c r="R129" s="197">
        <f>R130+R217+R270+R302+R415+R417+R562+R577</f>
        <v>541.78521434000015</v>
      </c>
      <c r="S129" s="196"/>
      <c r="T129" s="198">
        <f>T130+T217+T270+T302+T415+T417+T562+T577</f>
        <v>1052.1949</v>
      </c>
      <c r="AR129" s="199" t="s">
        <v>83</v>
      </c>
      <c r="AT129" s="200" t="s">
        <v>74</v>
      </c>
      <c r="AU129" s="200" t="s">
        <v>75</v>
      </c>
      <c r="AY129" s="199" t="s">
        <v>119</v>
      </c>
      <c r="BK129" s="201">
        <f>BK130+BK217+BK270+BK302+BK415+BK417+BK562+BK577</f>
        <v>0</v>
      </c>
    </row>
    <row r="130" spans="1:65" s="12" customFormat="1" ht="12.75">
      <c r="B130" s="188"/>
      <c r="C130" s="189"/>
      <c r="D130" s="190" t="s">
        <v>74</v>
      </c>
      <c r="E130" s="202" t="s">
        <v>83</v>
      </c>
      <c r="F130" s="202" t="s">
        <v>283</v>
      </c>
      <c r="G130" s="189"/>
      <c r="H130" s="189"/>
      <c r="I130" s="192"/>
      <c r="J130" s="203">
        <f>BK130</f>
        <v>0</v>
      </c>
      <c r="K130" s="189"/>
      <c r="L130" s="194"/>
      <c r="M130" s="195"/>
      <c r="N130" s="196"/>
      <c r="O130" s="196"/>
      <c r="P130" s="197">
        <f>SUM(P131:P216)</f>
        <v>0</v>
      </c>
      <c r="Q130" s="196"/>
      <c r="R130" s="197">
        <f>SUM(R131:R216)</f>
        <v>1.2566000000000001E-2</v>
      </c>
      <c r="S130" s="196"/>
      <c r="T130" s="198">
        <f>SUM(T131:T216)</f>
        <v>832.99149999999997</v>
      </c>
      <c r="AR130" s="199" t="s">
        <v>83</v>
      </c>
      <c r="AT130" s="200" t="s">
        <v>74</v>
      </c>
      <c r="AU130" s="200" t="s">
        <v>83</v>
      </c>
      <c r="AY130" s="199" t="s">
        <v>119</v>
      </c>
      <c r="BK130" s="201">
        <f>SUM(BK131:BK216)</f>
        <v>0</v>
      </c>
    </row>
    <row r="131" spans="1:65" s="2" customFormat="1" ht="72">
      <c r="A131" s="35"/>
      <c r="B131" s="36"/>
      <c r="C131" s="204" t="s">
        <v>83</v>
      </c>
      <c r="D131" s="204" t="s">
        <v>122</v>
      </c>
      <c r="E131" s="205" t="s">
        <v>284</v>
      </c>
      <c r="F131" s="206" t="s">
        <v>285</v>
      </c>
      <c r="G131" s="207" t="s">
        <v>199</v>
      </c>
      <c r="H131" s="208">
        <v>45</v>
      </c>
      <c r="I131" s="209"/>
      <c r="J131" s="210">
        <f>ROUND(I131*H131,2)</f>
        <v>0</v>
      </c>
      <c r="K131" s="206" t="s">
        <v>126</v>
      </c>
      <c r="L131" s="40"/>
      <c r="M131" s="211" t="s">
        <v>1</v>
      </c>
      <c r="N131" s="212" t="s">
        <v>40</v>
      </c>
      <c r="O131" s="72"/>
      <c r="P131" s="213">
        <f>O131*H131</f>
        <v>0</v>
      </c>
      <c r="Q131" s="213">
        <v>0</v>
      </c>
      <c r="R131" s="213">
        <f>Q131*H131</f>
        <v>0</v>
      </c>
      <c r="S131" s="213">
        <v>0.255</v>
      </c>
      <c r="T131" s="214">
        <f>S131*H131</f>
        <v>11.475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5" t="s">
        <v>141</v>
      </c>
      <c r="AT131" s="215" t="s">
        <v>122</v>
      </c>
      <c r="AU131" s="215" t="s">
        <v>85</v>
      </c>
      <c r="AY131" s="18" t="s">
        <v>119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8" t="s">
        <v>83</v>
      </c>
      <c r="BK131" s="216">
        <f>ROUND(I131*H131,2)</f>
        <v>0</v>
      </c>
      <c r="BL131" s="18" t="s">
        <v>141</v>
      </c>
      <c r="BM131" s="215" t="s">
        <v>286</v>
      </c>
    </row>
    <row r="132" spans="1:65" s="13" customFormat="1">
      <c r="B132" s="217"/>
      <c r="C132" s="218"/>
      <c r="D132" s="219" t="s">
        <v>129</v>
      </c>
      <c r="E132" s="220" t="s">
        <v>1</v>
      </c>
      <c r="F132" s="221" t="s">
        <v>287</v>
      </c>
      <c r="G132" s="218"/>
      <c r="H132" s="220" t="s">
        <v>1</v>
      </c>
      <c r="I132" s="222"/>
      <c r="J132" s="218"/>
      <c r="K132" s="218"/>
      <c r="L132" s="223"/>
      <c r="M132" s="224"/>
      <c r="N132" s="225"/>
      <c r="O132" s="225"/>
      <c r="P132" s="225"/>
      <c r="Q132" s="225"/>
      <c r="R132" s="225"/>
      <c r="S132" s="225"/>
      <c r="T132" s="226"/>
      <c r="AT132" s="227" t="s">
        <v>129</v>
      </c>
      <c r="AU132" s="227" t="s">
        <v>85</v>
      </c>
      <c r="AV132" s="13" t="s">
        <v>83</v>
      </c>
      <c r="AW132" s="13" t="s">
        <v>32</v>
      </c>
      <c r="AX132" s="13" t="s">
        <v>75</v>
      </c>
      <c r="AY132" s="227" t="s">
        <v>119</v>
      </c>
    </row>
    <row r="133" spans="1:65" s="14" customFormat="1">
      <c r="B133" s="228"/>
      <c r="C133" s="229"/>
      <c r="D133" s="219" t="s">
        <v>129</v>
      </c>
      <c r="E133" s="230" t="s">
        <v>227</v>
      </c>
      <c r="F133" s="231" t="s">
        <v>288</v>
      </c>
      <c r="G133" s="229"/>
      <c r="H133" s="232">
        <v>45</v>
      </c>
      <c r="I133" s="233"/>
      <c r="J133" s="229"/>
      <c r="K133" s="229"/>
      <c r="L133" s="234"/>
      <c r="M133" s="235"/>
      <c r="N133" s="236"/>
      <c r="O133" s="236"/>
      <c r="P133" s="236"/>
      <c r="Q133" s="236"/>
      <c r="R133" s="236"/>
      <c r="S133" s="236"/>
      <c r="T133" s="237"/>
      <c r="AT133" s="238" t="s">
        <v>129</v>
      </c>
      <c r="AU133" s="238" t="s">
        <v>85</v>
      </c>
      <c r="AV133" s="14" t="s">
        <v>85</v>
      </c>
      <c r="AW133" s="14" t="s">
        <v>32</v>
      </c>
      <c r="AX133" s="14" t="s">
        <v>83</v>
      </c>
      <c r="AY133" s="238" t="s">
        <v>119</v>
      </c>
    </row>
    <row r="134" spans="1:65" s="2" customFormat="1" ht="72">
      <c r="A134" s="35"/>
      <c r="B134" s="36"/>
      <c r="C134" s="204" t="s">
        <v>85</v>
      </c>
      <c r="D134" s="204" t="s">
        <v>122</v>
      </c>
      <c r="E134" s="205" t="s">
        <v>289</v>
      </c>
      <c r="F134" s="206" t="s">
        <v>290</v>
      </c>
      <c r="G134" s="207" t="s">
        <v>199</v>
      </c>
      <c r="H134" s="208">
        <v>98.5</v>
      </c>
      <c r="I134" s="209"/>
      <c r="J134" s="210">
        <f>ROUND(I134*H134,2)</f>
        <v>0</v>
      </c>
      <c r="K134" s="206" t="s">
        <v>126</v>
      </c>
      <c r="L134" s="40"/>
      <c r="M134" s="211" t="s">
        <v>1</v>
      </c>
      <c r="N134" s="212" t="s">
        <v>40</v>
      </c>
      <c r="O134" s="72"/>
      <c r="P134" s="213">
        <f>O134*H134</f>
        <v>0</v>
      </c>
      <c r="Q134" s="213">
        <v>0</v>
      </c>
      <c r="R134" s="213">
        <f>Q134*H134</f>
        <v>0</v>
      </c>
      <c r="S134" s="213">
        <v>0.26</v>
      </c>
      <c r="T134" s="214">
        <f>S134*H134</f>
        <v>25.61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5" t="s">
        <v>141</v>
      </c>
      <c r="AT134" s="215" t="s">
        <v>122</v>
      </c>
      <c r="AU134" s="215" t="s">
        <v>85</v>
      </c>
      <c r="AY134" s="18" t="s">
        <v>119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8" t="s">
        <v>83</v>
      </c>
      <c r="BK134" s="216">
        <f>ROUND(I134*H134,2)</f>
        <v>0</v>
      </c>
      <c r="BL134" s="18" t="s">
        <v>141</v>
      </c>
      <c r="BM134" s="215" t="s">
        <v>291</v>
      </c>
    </row>
    <row r="135" spans="1:65" s="13" customFormat="1">
      <c r="B135" s="217"/>
      <c r="C135" s="218"/>
      <c r="D135" s="219" t="s">
        <v>129</v>
      </c>
      <c r="E135" s="220" t="s">
        <v>1</v>
      </c>
      <c r="F135" s="221" t="s">
        <v>287</v>
      </c>
      <c r="G135" s="218"/>
      <c r="H135" s="220" t="s">
        <v>1</v>
      </c>
      <c r="I135" s="222"/>
      <c r="J135" s="218"/>
      <c r="K135" s="218"/>
      <c r="L135" s="223"/>
      <c r="M135" s="224"/>
      <c r="N135" s="225"/>
      <c r="O135" s="225"/>
      <c r="P135" s="225"/>
      <c r="Q135" s="225"/>
      <c r="R135" s="225"/>
      <c r="S135" s="225"/>
      <c r="T135" s="226"/>
      <c r="AT135" s="227" t="s">
        <v>129</v>
      </c>
      <c r="AU135" s="227" t="s">
        <v>85</v>
      </c>
      <c r="AV135" s="13" t="s">
        <v>83</v>
      </c>
      <c r="AW135" s="13" t="s">
        <v>32</v>
      </c>
      <c r="AX135" s="13" t="s">
        <v>75</v>
      </c>
      <c r="AY135" s="227" t="s">
        <v>119</v>
      </c>
    </row>
    <row r="136" spans="1:65" s="14" customFormat="1">
      <c r="B136" s="228"/>
      <c r="C136" s="229"/>
      <c r="D136" s="219" t="s">
        <v>129</v>
      </c>
      <c r="E136" s="230" t="s">
        <v>229</v>
      </c>
      <c r="F136" s="231" t="s">
        <v>230</v>
      </c>
      <c r="G136" s="229"/>
      <c r="H136" s="232">
        <v>98.5</v>
      </c>
      <c r="I136" s="233"/>
      <c r="J136" s="229"/>
      <c r="K136" s="229"/>
      <c r="L136" s="234"/>
      <c r="M136" s="235"/>
      <c r="N136" s="236"/>
      <c r="O136" s="236"/>
      <c r="P136" s="236"/>
      <c r="Q136" s="236"/>
      <c r="R136" s="236"/>
      <c r="S136" s="236"/>
      <c r="T136" s="237"/>
      <c r="AT136" s="238" t="s">
        <v>129</v>
      </c>
      <c r="AU136" s="238" t="s">
        <v>85</v>
      </c>
      <c r="AV136" s="14" t="s">
        <v>85</v>
      </c>
      <c r="AW136" s="14" t="s">
        <v>32</v>
      </c>
      <c r="AX136" s="14" t="s">
        <v>83</v>
      </c>
      <c r="AY136" s="238" t="s">
        <v>119</v>
      </c>
    </row>
    <row r="137" spans="1:65" s="2" customFormat="1" ht="60">
      <c r="A137" s="35"/>
      <c r="B137" s="36"/>
      <c r="C137" s="204" t="s">
        <v>136</v>
      </c>
      <c r="D137" s="204" t="s">
        <v>122</v>
      </c>
      <c r="E137" s="205" t="s">
        <v>292</v>
      </c>
      <c r="F137" s="206" t="s">
        <v>293</v>
      </c>
      <c r="G137" s="207" t="s">
        <v>199</v>
      </c>
      <c r="H137" s="208">
        <v>861.6</v>
      </c>
      <c r="I137" s="209"/>
      <c r="J137" s="210">
        <f>ROUND(I137*H137,2)</f>
        <v>0</v>
      </c>
      <c r="K137" s="206" t="s">
        <v>126</v>
      </c>
      <c r="L137" s="40"/>
      <c r="M137" s="211" t="s">
        <v>1</v>
      </c>
      <c r="N137" s="212" t="s">
        <v>40</v>
      </c>
      <c r="O137" s="72"/>
      <c r="P137" s="213">
        <f>O137*H137</f>
        <v>0</v>
      </c>
      <c r="Q137" s="213">
        <v>0</v>
      </c>
      <c r="R137" s="213">
        <f>Q137*H137</f>
        <v>0</v>
      </c>
      <c r="S137" s="213">
        <v>0.44</v>
      </c>
      <c r="T137" s="214">
        <f>S137*H137</f>
        <v>379.10399999999998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5" t="s">
        <v>141</v>
      </c>
      <c r="AT137" s="215" t="s">
        <v>122</v>
      </c>
      <c r="AU137" s="215" t="s">
        <v>85</v>
      </c>
      <c r="AY137" s="18" t="s">
        <v>119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8" t="s">
        <v>83</v>
      </c>
      <c r="BK137" s="216">
        <f>ROUND(I137*H137,2)</f>
        <v>0</v>
      </c>
      <c r="BL137" s="18" t="s">
        <v>141</v>
      </c>
      <c r="BM137" s="215" t="s">
        <v>294</v>
      </c>
    </row>
    <row r="138" spans="1:65" s="13" customFormat="1">
      <c r="B138" s="217"/>
      <c r="C138" s="218"/>
      <c r="D138" s="219" t="s">
        <v>129</v>
      </c>
      <c r="E138" s="220" t="s">
        <v>1</v>
      </c>
      <c r="F138" s="221" t="s">
        <v>287</v>
      </c>
      <c r="G138" s="218"/>
      <c r="H138" s="220" t="s">
        <v>1</v>
      </c>
      <c r="I138" s="222"/>
      <c r="J138" s="218"/>
      <c r="K138" s="218"/>
      <c r="L138" s="223"/>
      <c r="M138" s="224"/>
      <c r="N138" s="225"/>
      <c r="O138" s="225"/>
      <c r="P138" s="225"/>
      <c r="Q138" s="225"/>
      <c r="R138" s="225"/>
      <c r="S138" s="225"/>
      <c r="T138" s="226"/>
      <c r="AT138" s="227" t="s">
        <v>129</v>
      </c>
      <c r="AU138" s="227" t="s">
        <v>85</v>
      </c>
      <c r="AV138" s="13" t="s">
        <v>83</v>
      </c>
      <c r="AW138" s="13" t="s">
        <v>32</v>
      </c>
      <c r="AX138" s="13" t="s">
        <v>75</v>
      </c>
      <c r="AY138" s="227" t="s">
        <v>119</v>
      </c>
    </row>
    <row r="139" spans="1:65" s="14" customFormat="1">
      <c r="B139" s="228"/>
      <c r="C139" s="229"/>
      <c r="D139" s="219" t="s">
        <v>129</v>
      </c>
      <c r="E139" s="230" t="s">
        <v>1</v>
      </c>
      <c r="F139" s="231" t="s">
        <v>288</v>
      </c>
      <c r="G139" s="229"/>
      <c r="H139" s="232">
        <v>45</v>
      </c>
      <c r="I139" s="233"/>
      <c r="J139" s="229"/>
      <c r="K139" s="229"/>
      <c r="L139" s="234"/>
      <c r="M139" s="235"/>
      <c r="N139" s="236"/>
      <c r="O139" s="236"/>
      <c r="P139" s="236"/>
      <c r="Q139" s="236"/>
      <c r="R139" s="236"/>
      <c r="S139" s="236"/>
      <c r="T139" s="237"/>
      <c r="AT139" s="238" t="s">
        <v>129</v>
      </c>
      <c r="AU139" s="238" t="s">
        <v>85</v>
      </c>
      <c r="AV139" s="14" t="s">
        <v>85</v>
      </c>
      <c r="AW139" s="14" t="s">
        <v>32</v>
      </c>
      <c r="AX139" s="14" t="s">
        <v>75</v>
      </c>
      <c r="AY139" s="238" t="s">
        <v>119</v>
      </c>
    </row>
    <row r="140" spans="1:65" s="14" customFormat="1">
      <c r="B140" s="228"/>
      <c r="C140" s="229"/>
      <c r="D140" s="219" t="s">
        <v>129</v>
      </c>
      <c r="E140" s="230" t="s">
        <v>1</v>
      </c>
      <c r="F140" s="231" t="s">
        <v>230</v>
      </c>
      <c r="G140" s="229"/>
      <c r="H140" s="232">
        <v>98.5</v>
      </c>
      <c r="I140" s="233"/>
      <c r="J140" s="229"/>
      <c r="K140" s="229"/>
      <c r="L140" s="234"/>
      <c r="M140" s="235"/>
      <c r="N140" s="236"/>
      <c r="O140" s="236"/>
      <c r="P140" s="236"/>
      <c r="Q140" s="236"/>
      <c r="R140" s="236"/>
      <c r="S140" s="236"/>
      <c r="T140" s="237"/>
      <c r="AT140" s="238" t="s">
        <v>129</v>
      </c>
      <c r="AU140" s="238" t="s">
        <v>85</v>
      </c>
      <c r="AV140" s="14" t="s">
        <v>85</v>
      </c>
      <c r="AW140" s="14" t="s">
        <v>32</v>
      </c>
      <c r="AX140" s="14" t="s">
        <v>75</v>
      </c>
      <c r="AY140" s="238" t="s">
        <v>119</v>
      </c>
    </row>
    <row r="141" spans="1:65" s="14" customFormat="1">
      <c r="B141" s="228"/>
      <c r="C141" s="229"/>
      <c r="D141" s="219" t="s">
        <v>129</v>
      </c>
      <c r="E141" s="230" t="s">
        <v>1</v>
      </c>
      <c r="F141" s="231" t="s">
        <v>295</v>
      </c>
      <c r="G141" s="229"/>
      <c r="H141" s="232">
        <v>718.1</v>
      </c>
      <c r="I141" s="233"/>
      <c r="J141" s="229"/>
      <c r="K141" s="229"/>
      <c r="L141" s="234"/>
      <c r="M141" s="235"/>
      <c r="N141" s="236"/>
      <c r="O141" s="236"/>
      <c r="P141" s="236"/>
      <c r="Q141" s="236"/>
      <c r="R141" s="236"/>
      <c r="S141" s="236"/>
      <c r="T141" s="237"/>
      <c r="AT141" s="238" t="s">
        <v>129</v>
      </c>
      <c r="AU141" s="238" t="s">
        <v>85</v>
      </c>
      <c r="AV141" s="14" t="s">
        <v>85</v>
      </c>
      <c r="AW141" s="14" t="s">
        <v>32</v>
      </c>
      <c r="AX141" s="14" t="s">
        <v>75</v>
      </c>
      <c r="AY141" s="238" t="s">
        <v>119</v>
      </c>
    </row>
    <row r="142" spans="1:65" s="15" customFormat="1">
      <c r="B142" s="244"/>
      <c r="C142" s="245"/>
      <c r="D142" s="219" t="s">
        <v>129</v>
      </c>
      <c r="E142" s="246" t="s">
        <v>235</v>
      </c>
      <c r="F142" s="247" t="s">
        <v>296</v>
      </c>
      <c r="G142" s="245"/>
      <c r="H142" s="248">
        <v>861.6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AT142" s="254" t="s">
        <v>129</v>
      </c>
      <c r="AU142" s="254" t="s">
        <v>85</v>
      </c>
      <c r="AV142" s="15" t="s">
        <v>141</v>
      </c>
      <c r="AW142" s="15" t="s">
        <v>32</v>
      </c>
      <c r="AX142" s="15" t="s">
        <v>83</v>
      </c>
      <c r="AY142" s="254" t="s">
        <v>119</v>
      </c>
    </row>
    <row r="143" spans="1:65" s="2" customFormat="1" ht="60">
      <c r="A143" s="35"/>
      <c r="B143" s="36"/>
      <c r="C143" s="204" t="s">
        <v>141</v>
      </c>
      <c r="D143" s="204" t="s">
        <v>122</v>
      </c>
      <c r="E143" s="205" t="s">
        <v>297</v>
      </c>
      <c r="F143" s="206" t="s">
        <v>298</v>
      </c>
      <c r="G143" s="207" t="s">
        <v>199</v>
      </c>
      <c r="H143" s="208">
        <v>594.1</v>
      </c>
      <c r="I143" s="209"/>
      <c r="J143" s="210">
        <f>ROUND(I143*H143,2)</f>
        <v>0</v>
      </c>
      <c r="K143" s="206" t="s">
        <v>126</v>
      </c>
      <c r="L143" s="40"/>
      <c r="M143" s="211" t="s">
        <v>1</v>
      </c>
      <c r="N143" s="212" t="s">
        <v>40</v>
      </c>
      <c r="O143" s="72"/>
      <c r="P143" s="213">
        <f>O143*H143</f>
        <v>0</v>
      </c>
      <c r="Q143" s="213">
        <v>0</v>
      </c>
      <c r="R143" s="213">
        <f>Q143*H143</f>
        <v>0</v>
      </c>
      <c r="S143" s="213">
        <v>0.32500000000000001</v>
      </c>
      <c r="T143" s="214">
        <f>S143*H143</f>
        <v>193.08250000000001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5" t="s">
        <v>141</v>
      </c>
      <c r="AT143" s="215" t="s">
        <v>122</v>
      </c>
      <c r="AU143" s="215" t="s">
        <v>85</v>
      </c>
      <c r="AY143" s="18" t="s">
        <v>119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8" t="s">
        <v>83</v>
      </c>
      <c r="BK143" s="216">
        <f>ROUND(I143*H143,2)</f>
        <v>0</v>
      </c>
      <c r="BL143" s="18" t="s">
        <v>141</v>
      </c>
      <c r="BM143" s="215" t="s">
        <v>299</v>
      </c>
    </row>
    <row r="144" spans="1:65" s="13" customFormat="1">
      <c r="B144" s="217"/>
      <c r="C144" s="218"/>
      <c r="D144" s="219" t="s">
        <v>129</v>
      </c>
      <c r="E144" s="220" t="s">
        <v>1</v>
      </c>
      <c r="F144" s="221" t="s">
        <v>287</v>
      </c>
      <c r="G144" s="218"/>
      <c r="H144" s="220" t="s">
        <v>1</v>
      </c>
      <c r="I144" s="222"/>
      <c r="J144" s="218"/>
      <c r="K144" s="218"/>
      <c r="L144" s="223"/>
      <c r="M144" s="224"/>
      <c r="N144" s="225"/>
      <c r="O144" s="225"/>
      <c r="P144" s="225"/>
      <c r="Q144" s="225"/>
      <c r="R144" s="225"/>
      <c r="S144" s="225"/>
      <c r="T144" s="226"/>
      <c r="AT144" s="227" t="s">
        <v>129</v>
      </c>
      <c r="AU144" s="227" t="s">
        <v>85</v>
      </c>
      <c r="AV144" s="13" t="s">
        <v>83</v>
      </c>
      <c r="AW144" s="13" t="s">
        <v>32</v>
      </c>
      <c r="AX144" s="13" t="s">
        <v>75</v>
      </c>
      <c r="AY144" s="227" t="s">
        <v>119</v>
      </c>
    </row>
    <row r="145" spans="1:65" s="14" customFormat="1">
      <c r="B145" s="228"/>
      <c r="C145" s="229"/>
      <c r="D145" s="219" t="s">
        <v>129</v>
      </c>
      <c r="E145" s="230" t="s">
        <v>233</v>
      </c>
      <c r="F145" s="231" t="s">
        <v>300</v>
      </c>
      <c r="G145" s="229"/>
      <c r="H145" s="232">
        <v>594.1</v>
      </c>
      <c r="I145" s="233"/>
      <c r="J145" s="229"/>
      <c r="K145" s="229"/>
      <c r="L145" s="234"/>
      <c r="M145" s="235"/>
      <c r="N145" s="236"/>
      <c r="O145" s="236"/>
      <c r="P145" s="236"/>
      <c r="Q145" s="236"/>
      <c r="R145" s="236"/>
      <c r="S145" s="236"/>
      <c r="T145" s="237"/>
      <c r="AT145" s="238" t="s">
        <v>129</v>
      </c>
      <c r="AU145" s="238" t="s">
        <v>85</v>
      </c>
      <c r="AV145" s="14" t="s">
        <v>85</v>
      </c>
      <c r="AW145" s="14" t="s">
        <v>32</v>
      </c>
      <c r="AX145" s="14" t="s">
        <v>83</v>
      </c>
      <c r="AY145" s="238" t="s">
        <v>119</v>
      </c>
    </row>
    <row r="146" spans="1:65" s="2" customFormat="1" ht="60">
      <c r="A146" s="35"/>
      <c r="B146" s="36"/>
      <c r="C146" s="204" t="s">
        <v>118</v>
      </c>
      <c r="D146" s="204" t="s">
        <v>122</v>
      </c>
      <c r="E146" s="205" t="s">
        <v>301</v>
      </c>
      <c r="F146" s="206" t="s">
        <v>302</v>
      </c>
      <c r="G146" s="207" t="s">
        <v>199</v>
      </c>
      <c r="H146" s="208">
        <v>718.1</v>
      </c>
      <c r="I146" s="209"/>
      <c r="J146" s="210">
        <f>ROUND(I146*H146,2)</f>
        <v>0</v>
      </c>
      <c r="K146" s="206" t="s">
        <v>126</v>
      </c>
      <c r="L146" s="40"/>
      <c r="M146" s="211" t="s">
        <v>1</v>
      </c>
      <c r="N146" s="212" t="s">
        <v>40</v>
      </c>
      <c r="O146" s="72"/>
      <c r="P146" s="213">
        <f>O146*H146</f>
        <v>0</v>
      </c>
      <c r="Q146" s="213">
        <v>0</v>
      </c>
      <c r="R146" s="213">
        <f>Q146*H146</f>
        <v>0</v>
      </c>
      <c r="S146" s="213">
        <v>0.22</v>
      </c>
      <c r="T146" s="214">
        <f>S146*H146</f>
        <v>157.982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5" t="s">
        <v>141</v>
      </c>
      <c r="AT146" s="215" t="s">
        <v>122</v>
      </c>
      <c r="AU146" s="215" t="s">
        <v>85</v>
      </c>
      <c r="AY146" s="18" t="s">
        <v>119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8" t="s">
        <v>83</v>
      </c>
      <c r="BK146" s="216">
        <f>ROUND(I146*H146,2)</f>
        <v>0</v>
      </c>
      <c r="BL146" s="18" t="s">
        <v>141</v>
      </c>
      <c r="BM146" s="215" t="s">
        <v>303</v>
      </c>
    </row>
    <row r="147" spans="1:65" s="13" customFormat="1">
      <c r="B147" s="217"/>
      <c r="C147" s="218"/>
      <c r="D147" s="219" t="s">
        <v>129</v>
      </c>
      <c r="E147" s="220" t="s">
        <v>1</v>
      </c>
      <c r="F147" s="221" t="s">
        <v>287</v>
      </c>
      <c r="G147" s="218"/>
      <c r="H147" s="220" t="s">
        <v>1</v>
      </c>
      <c r="I147" s="222"/>
      <c r="J147" s="218"/>
      <c r="K147" s="218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129</v>
      </c>
      <c r="AU147" s="227" t="s">
        <v>85</v>
      </c>
      <c r="AV147" s="13" t="s">
        <v>83</v>
      </c>
      <c r="AW147" s="13" t="s">
        <v>32</v>
      </c>
      <c r="AX147" s="13" t="s">
        <v>75</v>
      </c>
      <c r="AY147" s="227" t="s">
        <v>119</v>
      </c>
    </row>
    <row r="148" spans="1:65" s="14" customFormat="1">
      <c r="B148" s="228"/>
      <c r="C148" s="229"/>
      <c r="D148" s="219" t="s">
        <v>129</v>
      </c>
      <c r="E148" s="230" t="s">
        <v>231</v>
      </c>
      <c r="F148" s="231" t="s">
        <v>295</v>
      </c>
      <c r="G148" s="229"/>
      <c r="H148" s="232">
        <v>718.1</v>
      </c>
      <c r="I148" s="233"/>
      <c r="J148" s="229"/>
      <c r="K148" s="229"/>
      <c r="L148" s="234"/>
      <c r="M148" s="235"/>
      <c r="N148" s="236"/>
      <c r="O148" s="236"/>
      <c r="P148" s="236"/>
      <c r="Q148" s="236"/>
      <c r="R148" s="236"/>
      <c r="S148" s="236"/>
      <c r="T148" s="237"/>
      <c r="AT148" s="238" t="s">
        <v>129</v>
      </c>
      <c r="AU148" s="238" t="s">
        <v>85</v>
      </c>
      <c r="AV148" s="14" t="s">
        <v>85</v>
      </c>
      <c r="AW148" s="14" t="s">
        <v>32</v>
      </c>
      <c r="AX148" s="14" t="s">
        <v>83</v>
      </c>
      <c r="AY148" s="238" t="s">
        <v>119</v>
      </c>
    </row>
    <row r="149" spans="1:65" s="2" customFormat="1" ht="36">
      <c r="A149" s="35"/>
      <c r="B149" s="36"/>
      <c r="C149" s="204" t="s">
        <v>154</v>
      </c>
      <c r="D149" s="204" t="s">
        <v>122</v>
      </c>
      <c r="E149" s="205" t="s">
        <v>304</v>
      </c>
      <c r="F149" s="206" t="s">
        <v>305</v>
      </c>
      <c r="G149" s="207" t="s">
        <v>216</v>
      </c>
      <c r="H149" s="208">
        <v>15.8</v>
      </c>
      <c r="I149" s="209"/>
      <c r="J149" s="210">
        <f>ROUND(I149*H149,2)</f>
        <v>0</v>
      </c>
      <c r="K149" s="206" t="s">
        <v>126</v>
      </c>
      <c r="L149" s="40"/>
      <c r="M149" s="211" t="s">
        <v>1</v>
      </c>
      <c r="N149" s="212" t="s">
        <v>40</v>
      </c>
      <c r="O149" s="72"/>
      <c r="P149" s="213">
        <f>O149*H149</f>
        <v>0</v>
      </c>
      <c r="Q149" s="213">
        <v>0</v>
      </c>
      <c r="R149" s="213">
        <f>Q149*H149</f>
        <v>0</v>
      </c>
      <c r="S149" s="213">
        <v>0.28999999999999998</v>
      </c>
      <c r="T149" s="214">
        <f>S149*H149</f>
        <v>4.5819999999999999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5" t="s">
        <v>141</v>
      </c>
      <c r="AT149" s="215" t="s">
        <v>122</v>
      </c>
      <c r="AU149" s="215" t="s">
        <v>85</v>
      </c>
      <c r="AY149" s="18" t="s">
        <v>119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8" t="s">
        <v>83</v>
      </c>
      <c r="BK149" s="216">
        <f>ROUND(I149*H149,2)</f>
        <v>0</v>
      </c>
      <c r="BL149" s="18" t="s">
        <v>141</v>
      </c>
      <c r="BM149" s="215" t="s">
        <v>306</v>
      </c>
    </row>
    <row r="150" spans="1:65" s="13" customFormat="1">
      <c r="B150" s="217"/>
      <c r="C150" s="218"/>
      <c r="D150" s="219" t="s">
        <v>129</v>
      </c>
      <c r="E150" s="220" t="s">
        <v>1</v>
      </c>
      <c r="F150" s="221" t="s">
        <v>287</v>
      </c>
      <c r="G150" s="218"/>
      <c r="H150" s="220" t="s">
        <v>1</v>
      </c>
      <c r="I150" s="222"/>
      <c r="J150" s="218"/>
      <c r="K150" s="218"/>
      <c r="L150" s="223"/>
      <c r="M150" s="224"/>
      <c r="N150" s="225"/>
      <c r="O150" s="225"/>
      <c r="P150" s="225"/>
      <c r="Q150" s="225"/>
      <c r="R150" s="225"/>
      <c r="S150" s="225"/>
      <c r="T150" s="226"/>
      <c r="AT150" s="227" t="s">
        <v>129</v>
      </c>
      <c r="AU150" s="227" t="s">
        <v>85</v>
      </c>
      <c r="AV150" s="13" t="s">
        <v>83</v>
      </c>
      <c r="AW150" s="13" t="s">
        <v>32</v>
      </c>
      <c r="AX150" s="13" t="s">
        <v>75</v>
      </c>
      <c r="AY150" s="227" t="s">
        <v>119</v>
      </c>
    </row>
    <row r="151" spans="1:65" s="14" customFormat="1">
      <c r="B151" s="228"/>
      <c r="C151" s="229"/>
      <c r="D151" s="219" t="s">
        <v>129</v>
      </c>
      <c r="E151" s="230" t="s">
        <v>239</v>
      </c>
      <c r="F151" s="231" t="s">
        <v>240</v>
      </c>
      <c r="G151" s="229"/>
      <c r="H151" s="232">
        <v>15.8</v>
      </c>
      <c r="I151" s="233"/>
      <c r="J151" s="229"/>
      <c r="K151" s="229"/>
      <c r="L151" s="234"/>
      <c r="M151" s="235"/>
      <c r="N151" s="236"/>
      <c r="O151" s="236"/>
      <c r="P151" s="236"/>
      <c r="Q151" s="236"/>
      <c r="R151" s="236"/>
      <c r="S151" s="236"/>
      <c r="T151" s="237"/>
      <c r="AT151" s="238" t="s">
        <v>129</v>
      </c>
      <c r="AU151" s="238" t="s">
        <v>85</v>
      </c>
      <c r="AV151" s="14" t="s">
        <v>85</v>
      </c>
      <c r="AW151" s="14" t="s">
        <v>32</v>
      </c>
      <c r="AX151" s="14" t="s">
        <v>83</v>
      </c>
      <c r="AY151" s="238" t="s">
        <v>119</v>
      </c>
    </row>
    <row r="152" spans="1:65" s="2" customFormat="1" ht="48">
      <c r="A152" s="35"/>
      <c r="B152" s="36"/>
      <c r="C152" s="204" t="s">
        <v>167</v>
      </c>
      <c r="D152" s="204" t="s">
        <v>122</v>
      </c>
      <c r="E152" s="205" t="s">
        <v>307</v>
      </c>
      <c r="F152" s="206" t="s">
        <v>308</v>
      </c>
      <c r="G152" s="207" t="s">
        <v>216</v>
      </c>
      <c r="H152" s="208">
        <v>177.6</v>
      </c>
      <c r="I152" s="209"/>
      <c r="J152" s="210">
        <f>ROUND(I152*H152,2)</f>
        <v>0</v>
      </c>
      <c r="K152" s="206" t="s">
        <v>126</v>
      </c>
      <c r="L152" s="40"/>
      <c r="M152" s="211" t="s">
        <v>1</v>
      </c>
      <c r="N152" s="212" t="s">
        <v>40</v>
      </c>
      <c r="O152" s="72"/>
      <c r="P152" s="213">
        <f>O152*H152</f>
        <v>0</v>
      </c>
      <c r="Q152" s="213">
        <v>0</v>
      </c>
      <c r="R152" s="213">
        <f>Q152*H152</f>
        <v>0</v>
      </c>
      <c r="S152" s="213">
        <v>0.20499999999999999</v>
      </c>
      <c r="T152" s="214">
        <f>S152*H152</f>
        <v>36.407999999999994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5" t="s">
        <v>141</v>
      </c>
      <c r="AT152" s="215" t="s">
        <v>122</v>
      </c>
      <c r="AU152" s="215" t="s">
        <v>85</v>
      </c>
      <c r="AY152" s="18" t="s">
        <v>119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8" t="s">
        <v>83</v>
      </c>
      <c r="BK152" s="216">
        <f>ROUND(I152*H152,2)</f>
        <v>0</v>
      </c>
      <c r="BL152" s="18" t="s">
        <v>141</v>
      </c>
      <c r="BM152" s="215" t="s">
        <v>309</v>
      </c>
    </row>
    <row r="153" spans="1:65" s="13" customFormat="1">
      <c r="B153" s="217"/>
      <c r="C153" s="218"/>
      <c r="D153" s="219" t="s">
        <v>129</v>
      </c>
      <c r="E153" s="220" t="s">
        <v>1</v>
      </c>
      <c r="F153" s="221" t="s">
        <v>287</v>
      </c>
      <c r="G153" s="218"/>
      <c r="H153" s="220" t="s">
        <v>1</v>
      </c>
      <c r="I153" s="222"/>
      <c r="J153" s="218"/>
      <c r="K153" s="218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129</v>
      </c>
      <c r="AU153" s="227" t="s">
        <v>85</v>
      </c>
      <c r="AV153" s="13" t="s">
        <v>83</v>
      </c>
      <c r="AW153" s="13" t="s">
        <v>32</v>
      </c>
      <c r="AX153" s="13" t="s">
        <v>75</v>
      </c>
      <c r="AY153" s="227" t="s">
        <v>119</v>
      </c>
    </row>
    <row r="154" spans="1:65" s="14" customFormat="1">
      <c r="B154" s="228"/>
      <c r="C154" s="229"/>
      <c r="D154" s="219" t="s">
        <v>129</v>
      </c>
      <c r="E154" s="230" t="s">
        <v>237</v>
      </c>
      <c r="F154" s="231" t="s">
        <v>310</v>
      </c>
      <c r="G154" s="229"/>
      <c r="H154" s="232">
        <v>177.6</v>
      </c>
      <c r="I154" s="233"/>
      <c r="J154" s="229"/>
      <c r="K154" s="229"/>
      <c r="L154" s="234"/>
      <c r="M154" s="235"/>
      <c r="N154" s="236"/>
      <c r="O154" s="236"/>
      <c r="P154" s="236"/>
      <c r="Q154" s="236"/>
      <c r="R154" s="236"/>
      <c r="S154" s="236"/>
      <c r="T154" s="237"/>
      <c r="AT154" s="238" t="s">
        <v>129</v>
      </c>
      <c r="AU154" s="238" t="s">
        <v>85</v>
      </c>
      <c r="AV154" s="14" t="s">
        <v>85</v>
      </c>
      <c r="AW154" s="14" t="s">
        <v>32</v>
      </c>
      <c r="AX154" s="14" t="s">
        <v>83</v>
      </c>
      <c r="AY154" s="238" t="s">
        <v>119</v>
      </c>
    </row>
    <row r="155" spans="1:65" s="2" customFormat="1" ht="48">
      <c r="A155" s="35"/>
      <c r="B155" s="36"/>
      <c r="C155" s="204" t="s">
        <v>175</v>
      </c>
      <c r="D155" s="204" t="s">
        <v>122</v>
      </c>
      <c r="E155" s="205" t="s">
        <v>311</v>
      </c>
      <c r="F155" s="206" t="s">
        <v>312</v>
      </c>
      <c r="G155" s="207" t="s">
        <v>216</v>
      </c>
      <c r="H155" s="208">
        <v>215.2</v>
      </c>
      <c r="I155" s="209"/>
      <c r="J155" s="210">
        <f>ROUND(I155*H155,2)</f>
        <v>0</v>
      </c>
      <c r="K155" s="206" t="s">
        <v>126</v>
      </c>
      <c r="L155" s="40"/>
      <c r="M155" s="211" t="s">
        <v>1</v>
      </c>
      <c r="N155" s="212" t="s">
        <v>40</v>
      </c>
      <c r="O155" s="72"/>
      <c r="P155" s="213">
        <f>O155*H155</f>
        <v>0</v>
      </c>
      <c r="Q155" s="213">
        <v>0</v>
      </c>
      <c r="R155" s="213">
        <f>Q155*H155</f>
        <v>0</v>
      </c>
      <c r="S155" s="213">
        <v>0.115</v>
      </c>
      <c r="T155" s="214">
        <f>S155*H155</f>
        <v>24.748000000000001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5" t="s">
        <v>141</v>
      </c>
      <c r="AT155" s="215" t="s">
        <v>122</v>
      </c>
      <c r="AU155" s="215" t="s">
        <v>85</v>
      </c>
      <c r="AY155" s="18" t="s">
        <v>119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8" t="s">
        <v>83</v>
      </c>
      <c r="BK155" s="216">
        <f>ROUND(I155*H155,2)</f>
        <v>0</v>
      </c>
      <c r="BL155" s="18" t="s">
        <v>141</v>
      </c>
      <c r="BM155" s="215" t="s">
        <v>313</v>
      </c>
    </row>
    <row r="156" spans="1:65" s="13" customFormat="1">
      <c r="B156" s="217"/>
      <c r="C156" s="218"/>
      <c r="D156" s="219" t="s">
        <v>129</v>
      </c>
      <c r="E156" s="220" t="s">
        <v>1</v>
      </c>
      <c r="F156" s="221" t="s">
        <v>287</v>
      </c>
      <c r="G156" s="218"/>
      <c r="H156" s="220" t="s">
        <v>1</v>
      </c>
      <c r="I156" s="222"/>
      <c r="J156" s="218"/>
      <c r="K156" s="218"/>
      <c r="L156" s="223"/>
      <c r="M156" s="224"/>
      <c r="N156" s="225"/>
      <c r="O156" s="225"/>
      <c r="P156" s="225"/>
      <c r="Q156" s="225"/>
      <c r="R156" s="225"/>
      <c r="S156" s="225"/>
      <c r="T156" s="226"/>
      <c r="AT156" s="227" t="s">
        <v>129</v>
      </c>
      <c r="AU156" s="227" t="s">
        <v>85</v>
      </c>
      <c r="AV156" s="13" t="s">
        <v>83</v>
      </c>
      <c r="AW156" s="13" t="s">
        <v>32</v>
      </c>
      <c r="AX156" s="13" t="s">
        <v>75</v>
      </c>
      <c r="AY156" s="227" t="s">
        <v>119</v>
      </c>
    </row>
    <row r="157" spans="1:65" s="14" customFormat="1">
      <c r="B157" s="228"/>
      <c r="C157" s="229"/>
      <c r="D157" s="219" t="s">
        <v>129</v>
      </c>
      <c r="E157" s="230" t="s">
        <v>314</v>
      </c>
      <c r="F157" s="231" t="s">
        <v>315</v>
      </c>
      <c r="G157" s="229"/>
      <c r="H157" s="232">
        <v>215.2</v>
      </c>
      <c r="I157" s="233"/>
      <c r="J157" s="229"/>
      <c r="K157" s="229"/>
      <c r="L157" s="234"/>
      <c r="M157" s="235"/>
      <c r="N157" s="236"/>
      <c r="O157" s="236"/>
      <c r="P157" s="236"/>
      <c r="Q157" s="236"/>
      <c r="R157" s="236"/>
      <c r="S157" s="236"/>
      <c r="T157" s="237"/>
      <c r="AT157" s="238" t="s">
        <v>129</v>
      </c>
      <c r="AU157" s="238" t="s">
        <v>85</v>
      </c>
      <c r="AV157" s="14" t="s">
        <v>85</v>
      </c>
      <c r="AW157" s="14" t="s">
        <v>32</v>
      </c>
      <c r="AX157" s="14" t="s">
        <v>83</v>
      </c>
      <c r="AY157" s="238" t="s">
        <v>119</v>
      </c>
    </row>
    <row r="158" spans="1:65" s="2" customFormat="1" ht="24">
      <c r="A158" s="35"/>
      <c r="B158" s="36"/>
      <c r="C158" s="204" t="s">
        <v>182</v>
      </c>
      <c r="D158" s="204" t="s">
        <v>122</v>
      </c>
      <c r="E158" s="205" t="s">
        <v>316</v>
      </c>
      <c r="F158" s="206" t="s">
        <v>317</v>
      </c>
      <c r="G158" s="207" t="s">
        <v>242</v>
      </c>
      <c r="H158" s="208">
        <v>228.56</v>
      </c>
      <c r="I158" s="209"/>
      <c r="J158" s="210">
        <f>ROUND(I158*H158,2)</f>
        <v>0</v>
      </c>
      <c r="K158" s="206" t="s">
        <v>126</v>
      </c>
      <c r="L158" s="40"/>
      <c r="M158" s="211" t="s">
        <v>1</v>
      </c>
      <c r="N158" s="212" t="s">
        <v>40</v>
      </c>
      <c r="O158" s="72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5" t="s">
        <v>141</v>
      </c>
      <c r="AT158" s="215" t="s">
        <v>122</v>
      </c>
      <c r="AU158" s="215" t="s">
        <v>85</v>
      </c>
      <c r="AY158" s="18" t="s">
        <v>119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8" t="s">
        <v>83</v>
      </c>
      <c r="BK158" s="216">
        <f>ROUND(I158*H158,2)</f>
        <v>0</v>
      </c>
      <c r="BL158" s="18" t="s">
        <v>141</v>
      </c>
      <c r="BM158" s="215" t="s">
        <v>318</v>
      </c>
    </row>
    <row r="159" spans="1:65" s="13" customFormat="1">
      <c r="B159" s="217"/>
      <c r="C159" s="218"/>
      <c r="D159" s="219" t="s">
        <v>129</v>
      </c>
      <c r="E159" s="220" t="s">
        <v>1</v>
      </c>
      <c r="F159" s="221" t="s">
        <v>287</v>
      </c>
      <c r="G159" s="218"/>
      <c r="H159" s="220" t="s">
        <v>1</v>
      </c>
      <c r="I159" s="222"/>
      <c r="J159" s="218"/>
      <c r="K159" s="218"/>
      <c r="L159" s="223"/>
      <c r="M159" s="224"/>
      <c r="N159" s="225"/>
      <c r="O159" s="225"/>
      <c r="P159" s="225"/>
      <c r="Q159" s="225"/>
      <c r="R159" s="225"/>
      <c r="S159" s="225"/>
      <c r="T159" s="226"/>
      <c r="AT159" s="227" t="s">
        <v>129</v>
      </c>
      <c r="AU159" s="227" t="s">
        <v>85</v>
      </c>
      <c r="AV159" s="13" t="s">
        <v>83</v>
      </c>
      <c r="AW159" s="13" t="s">
        <v>32</v>
      </c>
      <c r="AX159" s="13" t="s">
        <v>75</v>
      </c>
      <c r="AY159" s="227" t="s">
        <v>119</v>
      </c>
    </row>
    <row r="160" spans="1:65" s="14" customFormat="1" ht="22.5">
      <c r="B160" s="228"/>
      <c r="C160" s="229"/>
      <c r="D160" s="219" t="s">
        <v>129</v>
      </c>
      <c r="E160" s="230" t="s">
        <v>1</v>
      </c>
      <c r="F160" s="231" t="s">
        <v>319</v>
      </c>
      <c r="G160" s="229"/>
      <c r="H160" s="232">
        <v>228.56</v>
      </c>
      <c r="I160" s="233"/>
      <c r="J160" s="229"/>
      <c r="K160" s="229"/>
      <c r="L160" s="234"/>
      <c r="M160" s="235"/>
      <c r="N160" s="236"/>
      <c r="O160" s="236"/>
      <c r="P160" s="236"/>
      <c r="Q160" s="236"/>
      <c r="R160" s="236"/>
      <c r="S160" s="236"/>
      <c r="T160" s="237"/>
      <c r="AT160" s="238" t="s">
        <v>129</v>
      </c>
      <c r="AU160" s="238" t="s">
        <v>85</v>
      </c>
      <c r="AV160" s="14" t="s">
        <v>85</v>
      </c>
      <c r="AW160" s="14" t="s">
        <v>32</v>
      </c>
      <c r="AX160" s="14" t="s">
        <v>75</v>
      </c>
      <c r="AY160" s="238" t="s">
        <v>119</v>
      </c>
    </row>
    <row r="161" spans="1:65" s="15" customFormat="1">
      <c r="B161" s="244"/>
      <c r="C161" s="245"/>
      <c r="D161" s="219" t="s">
        <v>129</v>
      </c>
      <c r="E161" s="246" t="s">
        <v>254</v>
      </c>
      <c r="F161" s="247" t="s">
        <v>296</v>
      </c>
      <c r="G161" s="245"/>
      <c r="H161" s="248">
        <v>228.56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AT161" s="254" t="s">
        <v>129</v>
      </c>
      <c r="AU161" s="254" t="s">
        <v>85</v>
      </c>
      <c r="AV161" s="15" t="s">
        <v>141</v>
      </c>
      <c r="AW161" s="15" t="s">
        <v>32</v>
      </c>
      <c r="AX161" s="15" t="s">
        <v>83</v>
      </c>
      <c r="AY161" s="254" t="s">
        <v>119</v>
      </c>
    </row>
    <row r="162" spans="1:65" s="2" customFormat="1" ht="36">
      <c r="A162" s="35"/>
      <c r="B162" s="36"/>
      <c r="C162" s="204" t="s">
        <v>193</v>
      </c>
      <c r="D162" s="204" t="s">
        <v>122</v>
      </c>
      <c r="E162" s="205" t="s">
        <v>320</v>
      </c>
      <c r="F162" s="206" t="s">
        <v>321</v>
      </c>
      <c r="G162" s="207" t="s">
        <v>242</v>
      </c>
      <c r="H162" s="208">
        <v>563.99199999999996</v>
      </c>
      <c r="I162" s="209"/>
      <c r="J162" s="210">
        <f>ROUND(I162*H162,2)</f>
        <v>0</v>
      </c>
      <c r="K162" s="206" t="s">
        <v>126</v>
      </c>
      <c r="L162" s="40"/>
      <c r="M162" s="211" t="s">
        <v>1</v>
      </c>
      <c r="N162" s="212" t="s">
        <v>40</v>
      </c>
      <c r="O162" s="72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5" t="s">
        <v>141</v>
      </c>
      <c r="AT162" s="215" t="s">
        <v>122</v>
      </c>
      <c r="AU162" s="215" t="s">
        <v>85</v>
      </c>
      <c r="AY162" s="18" t="s">
        <v>119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8" t="s">
        <v>83</v>
      </c>
      <c r="BK162" s="216">
        <f>ROUND(I162*H162,2)</f>
        <v>0</v>
      </c>
      <c r="BL162" s="18" t="s">
        <v>141</v>
      </c>
      <c r="BM162" s="215" t="s">
        <v>322</v>
      </c>
    </row>
    <row r="163" spans="1:65" s="13" customFormat="1">
      <c r="B163" s="217"/>
      <c r="C163" s="218"/>
      <c r="D163" s="219" t="s">
        <v>129</v>
      </c>
      <c r="E163" s="220" t="s">
        <v>1</v>
      </c>
      <c r="F163" s="221" t="s">
        <v>323</v>
      </c>
      <c r="G163" s="218"/>
      <c r="H163" s="220" t="s">
        <v>1</v>
      </c>
      <c r="I163" s="222"/>
      <c r="J163" s="218"/>
      <c r="K163" s="218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129</v>
      </c>
      <c r="AU163" s="227" t="s">
        <v>85</v>
      </c>
      <c r="AV163" s="13" t="s">
        <v>83</v>
      </c>
      <c r="AW163" s="13" t="s">
        <v>32</v>
      </c>
      <c r="AX163" s="13" t="s">
        <v>75</v>
      </c>
      <c r="AY163" s="227" t="s">
        <v>119</v>
      </c>
    </row>
    <row r="164" spans="1:65" s="14" customFormat="1">
      <c r="B164" s="228"/>
      <c r="C164" s="229"/>
      <c r="D164" s="219" t="s">
        <v>129</v>
      </c>
      <c r="E164" s="230" t="s">
        <v>1</v>
      </c>
      <c r="F164" s="231" t="s">
        <v>324</v>
      </c>
      <c r="G164" s="229"/>
      <c r="H164" s="232">
        <v>258.5</v>
      </c>
      <c r="I164" s="233"/>
      <c r="J164" s="229"/>
      <c r="K164" s="229"/>
      <c r="L164" s="234"/>
      <c r="M164" s="235"/>
      <c r="N164" s="236"/>
      <c r="O164" s="236"/>
      <c r="P164" s="236"/>
      <c r="Q164" s="236"/>
      <c r="R164" s="236"/>
      <c r="S164" s="236"/>
      <c r="T164" s="237"/>
      <c r="AT164" s="238" t="s">
        <v>129</v>
      </c>
      <c r="AU164" s="238" t="s">
        <v>85</v>
      </c>
      <c r="AV164" s="14" t="s">
        <v>85</v>
      </c>
      <c r="AW164" s="14" t="s">
        <v>32</v>
      </c>
      <c r="AX164" s="14" t="s">
        <v>75</v>
      </c>
      <c r="AY164" s="238" t="s">
        <v>119</v>
      </c>
    </row>
    <row r="165" spans="1:65" s="14" customFormat="1">
      <c r="B165" s="228"/>
      <c r="C165" s="229"/>
      <c r="D165" s="219" t="s">
        <v>129</v>
      </c>
      <c r="E165" s="230" t="s">
        <v>1</v>
      </c>
      <c r="F165" s="231" t="s">
        <v>325</v>
      </c>
      <c r="G165" s="229"/>
      <c r="H165" s="232">
        <v>305.49200000000002</v>
      </c>
      <c r="I165" s="233"/>
      <c r="J165" s="229"/>
      <c r="K165" s="229"/>
      <c r="L165" s="234"/>
      <c r="M165" s="235"/>
      <c r="N165" s="236"/>
      <c r="O165" s="236"/>
      <c r="P165" s="236"/>
      <c r="Q165" s="236"/>
      <c r="R165" s="236"/>
      <c r="S165" s="236"/>
      <c r="T165" s="237"/>
      <c r="AT165" s="238" t="s">
        <v>129</v>
      </c>
      <c r="AU165" s="238" t="s">
        <v>85</v>
      </c>
      <c r="AV165" s="14" t="s">
        <v>85</v>
      </c>
      <c r="AW165" s="14" t="s">
        <v>32</v>
      </c>
      <c r="AX165" s="14" t="s">
        <v>75</v>
      </c>
      <c r="AY165" s="238" t="s">
        <v>119</v>
      </c>
    </row>
    <row r="166" spans="1:65" s="15" customFormat="1">
      <c r="B166" s="244"/>
      <c r="C166" s="245"/>
      <c r="D166" s="219" t="s">
        <v>129</v>
      </c>
      <c r="E166" s="246" t="s">
        <v>250</v>
      </c>
      <c r="F166" s="247" t="s">
        <v>296</v>
      </c>
      <c r="G166" s="245"/>
      <c r="H166" s="248">
        <v>563.99199999999996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AT166" s="254" t="s">
        <v>129</v>
      </c>
      <c r="AU166" s="254" t="s">
        <v>85</v>
      </c>
      <c r="AV166" s="15" t="s">
        <v>141</v>
      </c>
      <c r="AW166" s="15" t="s">
        <v>32</v>
      </c>
      <c r="AX166" s="15" t="s">
        <v>83</v>
      </c>
      <c r="AY166" s="254" t="s">
        <v>119</v>
      </c>
    </row>
    <row r="167" spans="1:65" s="2" customFormat="1" ht="60">
      <c r="A167" s="35"/>
      <c r="B167" s="36"/>
      <c r="C167" s="204" t="s">
        <v>326</v>
      </c>
      <c r="D167" s="204" t="s">
        <v>122</v>
      </c>
      <c r="E167" s="205" t="s">
        <v>327</v>
      </c>
      <c r="F167" s="206" t="s">
        <v>328</v>
      </c>
      <c r="G167" s="207" t="s">
        <v>242</v>
      </c>
      <c r="H167" s="208">
        <v>798.30399999999997</v>
      </c>
      <c r="I167" s="209"/>
      <c r="J167" s="210">
        <f>ROUND(I167*H167,2)</f>
        <v>0</v>
      </c>
      <c r="K167" s="206" t="s">
        <v>126</v>
      </c>
      <c r="L167" s="40"/>
      <c r="M167" s="211" t="s">
        <v>1</v>
      </c>
      <c r="N167" s="212" t="s">
        <v>40</v>
      </c>
      <c r="O167" s="72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4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5" t="s">
        <v>141</v>
      </c>
      <c r="AT167" s="215" t="s">
        <v>122</v>
      </c>
      <c r="AU167" s="215" t="s">
        <v>85</v>
      </c>
      <c r="AY167" s="18" t="s">
        <v>119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8" t="s">
        <v>83</v>
      </c>
      <c r="BK167" s="216">
        <f>ROUND(I167*H167,2)</f>
        <v>0</v>
      </c>
      <c r="BL167" s="18" t="s">
        <v>141</v>
      </c>
      <c r="BM167" s="215" t="s">
        <v>329</v>
      </c>
    </row>
    <row r="168" spans="1:65" s="13" customFormat="1">
      <c r="B168" s="217"/>
      <c r="C168" s="218"/>
      <c r="D168" s="219" t="s">
        <v>129</v>
      </c>
      <c r="E168" s="220" t="s">
        <v>1</v>
      </c>
      <c r="F168" s="221" t="s">
        <v>330</v>
      </c>
      <c r="G168" s="218"/>
      <c r="H168" s="220" t="s">
        <v>1</v>
      </c>
      <c r="I168" s="222"/>
      <c r="J168" s="218"/>
      <c r="K168" s="218"/>
      <c r="L168" s="223"/>
      <c r="M168" s="224"/>
      <c r="N168" s="225"/>
      <c r="O168" s="225"/>
      <c r="P168" s="225"/>
      <c r="Q168" s="225"/>
      <c r="R168" s="225"/>
      <c r="S168" s="225"/>
      <c r="T168" s="226"/>
      <c r="AT168" s="227" t="s">
        <v>129</v>
      </c>
      <c r="AU168" s="227" t="s">
        <v>85</v>
      </c>
      <c r="AV168" s="13" t="s">
        <v>83</v>
      </c>
      <c r="AW168" s="13" t="s">
        <v>32</v>
      </c>
      <c r="AX168" s="13" t="s">
        <v>75</v>
      </c>
      <c r="AY168" s="227" t="s">
        <v>119</v>
      </c>
    </row>
    <row r="169" spans="1:65" s="14" customFormat="1">
      <c r="B169" s="228"/>
      <c r="C169" s="229"/>
      <c r="D169" s="219" t="s">
        <v>129</v>
      </c>
      <c r="E169" s="230" t="s">
        <v>1</v>
      </c>
      <c r="F169" s="231" t="s">
        <v>331</v>
      </c>
      <c r="G169" s="229"/>
      <c r="H169" s="232">
        <v>798.30399999999997</v>
      </c>
      <c r="I169" s="233"/>
      <c r="J169" s="229"/>
      <c r="K169" s="229"/>
      <c r="L169" s="234"/>
      <c r="M169" s="235"/>
      <c r="N169" s="236"/>
      <c r="O169" s="236"/>
      <c r="P169" s="236"/>
      <c r="Q169" s="236"/>
      <c r="R169" s="236"/>
      <c r="S169" s="236"/>
      <c r="T169" s="237"/>
      <c r="AT169" s="238" t="s">
        <v>129</v>
      </c>
      <c r="AU169" s="238" t="s">
        <v>85</v>
      </c>
      <c r="AV169" s="14" t="s">
        <v>85</v>
      </c>
      <c r="AW169" s="14" t="s">
        <v>32</v>
      </c>
      <c r="AX169" s="14" t="s">
        <v>83</v>
      </c>
      <c r="AY169" s="238" t="s">
        <v>119</v>
      </c>
    </row>
    <row r="170" spans="1:65" s="2" customFormat="1" ht="60">
      <c r="A170" s="35"/>
      <c r="B170" s="36"/>
      <c r="C170" s="204" t="s">
        <v>332</v>
      </c>
      <c r="D170" s="204" t="s">
        <v>122</v>
      </c>
      <c r="E170" s="205" t="s">
        <v>333</v>
      </c>
      <c r="F170" s="206" t="s">
        <v>334</v>
      </c>
      <c r="G170" s="207" t="s">
        <v>242</v>
      </c>
      <c r="H170" s="208">
        <v>957.37199999999996</v>
      </c>
      <c r="I170" s="209"/>
      <c r="J170" s="210">
        <f>ROUND(I170*H170,2)</f>
        <v>0</v>
      </c>
      <c r="K170" s="206" t="s">
        <v>126</v>
      </c>
      <c r="L170" s="40"/>
      <c r="M170" s="211" t="s">
        <v>1</v>
      </c>
      <c r="N170" s="212" t="s">
        <v>40</v>
      </c>
      <c r="O170" s="72"/>
      <c r="P170" s="213">
        <f>O170*H170</f>
        <v>0</v>
      </c>
      <c r="Q170" s="213">
        <v>0</v>
      </c>
      <c r="R170" s="213">
        <f>Q170*H170</f>
        <v>0</v>
      </c>
      <c r="S170" s="213">
        <v>0</v>
      </c>
      <c r="T170" s="214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5" t="s">
        <v>141</v>
      </c>
      <c r="AT170" s="215" t="s">
        <v>122</v>
      </c>
      <c r="AU170" s="215" t="s">
        <v>85</v>
      </c>
      <c r="AY170" s="18" t="s">
        <v>119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8" t="s">
        <v>83</v>
      </c>
      <c r="BK170" s="216">
        <f>ROUND(I170*H170,2)</f>
        <v>0</v>
      </c>
      <c r="BL170" s="18" t="s">
        <v>141</v>
      </c>
      <c r="BM170" s="215" t="s">
        <v>335</v>
      </c>
    </row>
    <row r="171" spans="1:65" s="13" customFormat="1">
      <c r="B171" s="217"/>
      <c r="C171" s="218"/>
      <c r="D171" s="219" t="s">
        <v>129</v>
      </c>
      <c r="E171" s="220" t="s">
        <v>1</v>
      </c>
      <c r="F171" s="221" t="s">
        <v>336</v>
      </c>
      <c r="G171" s="218"/>
      <c r="H171" s="220" t="s">
        <v>1</v>
      </c>
      <c r="I171" s="222"/>
      <c r="J171" s="218"/>
      <c r="K171" s="218"/>
      <c r="L171" s="223"/>
      <c r="M171" s="224"/>
      <c r="N171" s="225"/>
      <c r="O171" s="225"/>
      <c r="P171" s="225"/>
      <c r="Q171" s="225"/>
      <c r="R171" s="225"/>
      <c r="S171" s="225"/>
      <c r="T171" s="226"/>
      <c r="AT171" s="227" t="s">
        <v>129</v>
      </c>
      <c r="AU171" s="227" t="s">
        <v>85</v>
      </c>
      <c r="AV171" s="13" t="s">
        <v>83</v>
      </c>
      <c r="AW171" s="13" t="s">
        <v>32</v>
      </c>
      <c r="AX171" s="13" t="s">
        <v>75</v>
      </c>
      <c r="AY171" s="227" t="s">
        <v>119</v>
      </c>
    </row>
    <row r="172" spans="1:65" s="14" customFormat="1">
      <c r="B172" s="228"/>
      <c r="C172" s="229"/>
      <c r="D172" s="219" t="s">
        <v>129</v>
      </c>
      <c r="E172" s="230" t="s">
        <v>1</v>
      </c>
      <c r="F172" s="231" t="s">
        <v>337</v>
      </c>
      <c r="G172" s="229"/>
      <c r="H172" s="232">
        <v>332.392</v>
      </c>
      <c r="I172" s="233"/>
      <c r="J172" s="229"/>
      <c r="K172" s="229"/>
      <c r="L172" s="234"/>
      <c r="M172" s="235"/>
      <c r="N172" s="236"/>
      <c r="O172" s="236"/>
      <c r="P172" s="236"/>
      <c r="Q172" s="236"/>
      <c r="R172" s="236"/>
      <c r="S172" s="236"/>
      <c r="T172" s="237"/>
      <c r="AT172" s="238" t="s">
        <v>129</v>
      </c>
      <c r="AU172" s="238" t="s">
        <v>85</v>
      </c>
      <c r="AV172" s="14" t="s">
        <v>85</v>
      </c>
      <c r="AW172" s="14" t="s">
        <v>32</v>
      </c>
      <c r="AX172" s="14" t="s">
        <v>75</v>
      </c>
      <c r="AY172" s="238" t="s">
        <v>119</v>
      </c>
    </row>
    <row r="173" spans="1:65" s="14" customFormat="1">
      <c r="B173" s="228"/>
      <c r="C173" s="229"/>
      <c r="D173" s="219" t="s">
        <v>129</v>
      </c>
      <c r="E173" s="230" t="s">
        <v>1</v>
      </c>
      <c r="F173" s="231" t="s">
        <v>338</v>
      </c>
      <c r="G173" s="229"/>
      <c r="H173" s="232">
        <v>61.008000000000003</v>
      </c>
      <c r="I173" s="233"/>
      <c r="J173" s="229"/>
      <c r="K173" s="229"/>
      <c r="L173" s="234"/>
      <c r="M173" s="235"/>
      <c r="N173" s="236"/>
      <c r="O173" s="236"/>
      <c r="P173" s="236"/>
      <c r="Q173" s="236"/>
      <c r="R173" s="236"/>
      <c r="S173" s="236"/>
      <c r="T173" s="237"/>
      <c r="AT173" s="238" t="s">
        <v>129</v>
      </c>
      <c r="AU173" s="238" t="s">
        <v>85</v>
      </c>
      <c r="AV173" s="14" t="s">
        <v>85</v>
      </c>
      <c r="AW173" s="14" t="s">
        <v>32</v>
      </c>
      <c r="AX173" s="14" t="s">
        <v>75</v>
      </c>
      <c r="AY173" s="238" t="s">
        <v>119</v>
      </c>
    </row>
    <row r="174" spans="1:65" s="14" customFormat="1">
      <c r="B174" s="228"/>
      <c r="C174" s="229"/>
      <c r="D174" s="219" t="s">
        <v>129</v>
      </c>
      <c r="E174" s="230" t="s">
        <v>1</v>
      </c>
      <c r="F174" s="231" t="s">
        <v>339</v>
      </c>
      <c r="G174" s="229"/>
      <c r="H174" s="232">
        <v>258.48</v>
      </c>
      <c r="I174" s="233"/>
      <c r="J174" s="229"/>
      <c r="K174" s="229"/>
      <c r="L174" s="234"/>
      <c r="M174" s="235"/>
      <c r="N174" s="236"/>
      <c r="O174" s="236"/>
      <c r="P174" s="236"/>
      <c r="Q174" s="236"/>
      <c r="R174" s="236"/>
      <c r="S174" s="236"/>
      <c r="T174" s="237"/>
      <c r="AT174" s="238" t="s">
        <v>129</v>
      </c>
      <c r="AU174" s="238" t="s">
        <v>85</v>
      </c>
      <c r="AV174" s="14" t="s">
        <v>85</v>
      </c>
      <c r="AW174" s="14" t="s">
        <v>32</v>
      </c>
      <c r="AX174" s="14" t="s">
        <v>75</v>
      </c>
      <c r="AY174" s="238" t="s">
        <v>119</v>
      </c>
    </row>
    <row r="175" spans="1:65" s="14" customFormat="1">
      <c r="B175" s="228"/>
      <c r="C175" s="229"/>
      <c r="D175" s="219" t="s">
        <v>129</v>
      </c>
      <c r="E175" s="230" t="s">
        <v>1</v>
      </c>
      <c r="F175" s="231" t="s">
        <v>325</v>
      </c>
      <c r="G175" s="229"/>
      <c r="H175" s="232">
        <v>305.49200000000002</v>
      </c>
      <c r="I175" s="233"/>
      <c r="J175" s="229"/>
      <c r="K175" s="229"/>
      <c r="L175" s="234"/>
      <c r="M175" s="235"/>
      <c r="N175" s="236"/>
      <c r="O175" s="236"/>
      <c r="P175" s="236"/>
      <c r="Q175" s="236"/>
      <c r="R175" s="236"/>
      <c r="S175" s="236"/>
      <c r="T175" s="237"/>
      <c r="AT175" s="238" t="s">
        <v>129</v>
      </c>
      <c r="AU175" s="238" t="s">
        <v>85</v>
      </c>
      <c r="AV175" s="14" t="s">
        <v>85</v>
      </c>
      <c r="AW175" s="14" t="s">
        <v>32</v>
      </c>
      <c r="AX175" s="14" t="s">
        <v>75</v>
      </c>
      <c r="AY175" s="238" t="s">
        <v>119</v>
      </c>
    </row>
    <row r="176" spans="1:65" s="15" customFormat="1">
      <c r="B176" s="244"/>
      <c r="C176" s="245"/>
      <c r="D176" s="219" t="s">
        <v>129</v>
      </c>
      <c r="E176" s="246" t="s">
        <v>258</v>
      </c>
      <c r="F176" s="247" t="s">
        <v>296</v>
      </c>
      <c r="G176" s="245"/>
      <c r="H176" s="248">
        <v>957.37199999999996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AT176" s="254" t="s">
        <v>129</v>
      </c>
      <c r="AU176" s="254" t="s">
        <v>85</v>
      </c>
      <c r="AV176" s="15" t="s">
        <v>141</v>
      </c>
      <c r="AW176" s="15" t="s">
        <v>32</v>
      </c>
      <c r="AX176" s="15" t="s">
        <v>83</v>
      </c>
      <c r="AY176" s="254" t="s">
        <v>119</v>
      </c>
    </row>
    <row r="177" spans="1:65" s="2" customFormat="1" ht="48">
      <c r="A177" s="35"/>
      <c r="B177" s="36"/>
      <c r="C177" s="204" t="s">
        <v>340</v>
      </c>
      <c r="D177" s="204" t="s">
        <v>122</v>
      </c>
      <c r="E177" s="205" t="s">
        <v>341</v>
      </c>
      <c r="F177" s="206" t="s">
        <v>342</v>
      </c>
      <c r="G177" s="207" t="s">
        <v>242</v>
      </c>
      <c r="H177" s="208">
        <v>399.15199999999999</v>
      </c>
      <c r="I177" s="209"/>
      <c r="J177" s="210">
        <f>ROUND(I177*H177,2)</f>
        <v>0</v>
      </c>
      <c r="K177" s="206" t="s">
        <v>126</v>
      </c>
      <c r="L177" s="40"/>
      <c r="M177" s="211" t="s">
        <v>1</v>
      </c>
      <c r="N177" s="212" t="s">
        <v>40</v>
      </c>
      <c r="O177" s="72"/>
      <c r="P177" s="213">
        <f>O177*H177</f>
        <v>0</v>
      </c>
      <c r="Q177" s="213">
        <v>0</v>
      </c>
      <c r="R177" s="213">
        <f>Q177*H177</f>
        <v>0</v>
      </c>
      <c r="S177" s="213">
        <v>0</v>
      </c>
      <c r="T177" s="214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15" t="s">
        <v>141</v>
      </c>
      <c r="AT177" s="215" t="s">
        <v>122</v>
      </c>
      <c r="AU177" s="215" t="s">
        <v>85</v>
      </c>
      <c r="AY177" s="18" t="s">
        <v>119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8" t="s">
        <v>83</v>
      </c>
      <c r="BK177" s="216">
        <f>ROUND(I177*H177,2)</f>
        <v>0</v>
      </c>
      <c r="BL177" s="18" t="s">
        <v>141</v>
      </c>
      <c r="BM177" s="215" t="s">
        <v>343</v>
      </c>
    </row>
    <row r="178" spans="1:65" s="13" customFormat="1">
      <c r="B178" s="217"/>
      <c r="C178" s="218"/>
      <c r="D178" s="219" t="s">
        <v>129</v>
      </c>
      <c r="E178" s="220" t="s">
        <v>1</v>
      </c>
      <c r="F178" s="221" t="s">
        <v>344</v>
      </c>
      <c r="G178" s="218"/>
      <c r="H178" s="220" t="s">
        <v>1</v>
      </c>
      <c r="I178" s="222"/>
      <c r="J178" s="218"/>
      <c r="K178" s="218"/>
      <c r="L178" s="223"/>
      <c r="M178" s="224"/>
      <c r="N178" s="225"/>
      <c r="O178" s="225"/>
      <c r="P178" s="225"/>
      <c r="Q178" s="225"/>
      <c r="R178" s="225"/>
      <c r="S178" s="225"/>
      <c r="T178" s="226"/>
      <c r="AT178" s="227" t="s">
        <v>129</v>
      </c>
      <c r="AU178" s="227" t="s">
        <v>85</v>
      </c>
      <c r="AV178" s="13" t="s">
        <v>83</v>
      </c>
      <c r="AW178" s="13" t="s">
        <v>32</v>
      </c>
      <c r="AX178" s="13" t="s">
        <v>75</v>
      </c>
      <c r="AY178" s="227" t="s">
        <v>119</v>
      </c>
    </row>
    <row r="179" spans="1:65" s="14" customFormat="1">
      <c r="B179" s="228"/>
      <c r="C179" s="229"/>
      <c r="D179" s="219" t="s">
        <v>129</v>
      </c>
      <c r="E179" s="230" t="s">
        <v>1</v>
      </c>
      <c r="F179" s="231" t="s">
        <v>345</v>
      </c>
      <c r="G179" s="229"/>
      <c r="H179" s="232">
        <v>399.15199999999999</v>
      </c>
      <c r="I179" s="233"/>
      <c r="J179" s="229"/>
      <c r="K179" s="229"/>
      <c r="L179" s="234"/>
      <c r="M179" s="235"/>
      <c r="N179" s="236"/>
      <c r="O179" s="236"/>
      <c r="P179" s="236"/>
      <c r="Q179" s="236"/>
      <c r="R179" s="236"/>
      <c r="S179" s="236"/>
      <c r="T179" s="237"/>
      <c r="AT179" s="238" t="s">
        <v>129</v>
      </c>
      <c r="AU179" s="238" t="s">
        <v>85</v>
      </c>
      <c r="AV179" s="14" t="s">
        <v>85</v>
      </c>
      <c r="AW179" s="14" t="s">
        <v>32</v>
      </c>
      <c r="AX179" s="14" t="s">
        <v>83</v>
      </c>
      <c r="AY179" s="238" t="s">
        <v>119</v>
      </c>
    </row>
    <row r="180" spans="1:65" s="2" customFormat="1" ht="48">
      <c r="A180" s="35"/>
      <c r="B180" s="36"/>
      <c r="C180" s="204" t="s">
        <v>346</v>
      </c>
      <c r="D180" s="204" t="s">
        <v>122</v>
      </c>
      <c r="E180" s="205" t="s">
        <v>347</v>
      </c>
      <c r="F180" s="206" t="s">
        <v>348</v>
      </c>
      <c r="G180" s="207" t="s">
        <v>242</v>
      </c>
      <c r="H180" s="208">
        <v>231.6</v>
      </c>
      <c r="I180" s="209"/>
      <c r="J180" s="210">
        <f>ROUND(I180*H180,2)</f>
        <v>0</v>
      </c>
      <c r="K180" s="206" t="s">
        <v>126</v>
      </c>
      <c r="L180" s="40"/>
      <c r="M180" s="211" t="s">
        <v>1</v>
      </c>
      <c r="N180" s="212" t="s">
        <v>40</v>
      </c>
      <c r="O180" s="72"/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15" t="s">
        <v>141</v>
      </c>
      <c r="AT180" s="215" t="s">
        <v>122</v>
      </c>
      <c r="AU180" s="215" t="s">
        <v>85</v>
      </c>
      <c r="AY180" s="18" t="s">
        <v>119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8" t="s">
        <v>83</v>
      </c>
      <c r="BK180" s="216">
        <f>ROUND(I180*H180,2)</f>
        <v>0</v>
      </c>
      <c r="BL180" s="18" t="s">
        <v>141</v>
      </c>
      <c r="BM180" s="215" t="s">
        <v>349</v>
      </c>
    </row>
    <row r="181" spans="1:65" s="13" customFormat="1">
      <c r="B181" s="217"/>
      <c r="C181" s="218"/>
      <c r="D181" s="219" t="s">
        <v>129</v>
      </c>
      <c r="E181" s="220" t="s">
        <v>1</v>
      </c>
      <c r="F181" s="221" t="s">
        <v>323</v>
      </c>
      <c r="G181" s="218"/>
      <c r="H181" s="220" t="s">
        <v>1</v>
      </c>
      <c r="I181" s="222"/>
      <c r="J181" s="218"/>
      <c r="K181" s="218"/>
      <c r="L181" s="223"/>
      <c r="M181" s="224"/>
      <c r="N181" s="225"/>
      <c r="O181" s="225"/>
      <c r="P181" s="225"/>
      <c r="Q181" s="225"/>
      <c r="R181" s="225"/>
      <c r="S181" s="225"/>
      <c r="T181" s="226"/>
      <c r="AT181" s="227" t="s">
        <v>129</v>
      </c>
      <c r="AU181" s="227" t="s">
        <v>85</v>
      </c>
      <c r="AV181" s="13" t="s">
        <v>83</v>
      </c>
      <c r="AW181" s="13" t="s">
        <v>32</v>
      </c>
      <c r="AX181" s="13" t="s">
        <v>75</v>
      </c>
      <c r="AY181" s="227" t="s">
        <v>119</v>
      </c>
    </row>
    <row r="182" spans="1:65" s="14" customFormat="1">
      <c r="B182" s="228"/>
      <c r="C182" s="229"/>
      <c r="D182" s="219" t="s">
        <v>129</v>
      </c>
      <c r="E182" s="230" t="s">
        <v>252</v>
      </c>
      <c r="F182" s="231" t="s">
        <v>350</v>
      </c>
      <c r="G182" s="229"/>
      <c r="H182" s="232">
        <v>231.6</v>
      </c>
      <c r="I182" s="233"/>
      <c r="J182" s="229"/>
      <c r="K182" s="229"/>
      <c r="L182" s="234"/>
      <c r="M182" s="235"/>
      <c r="N182" s="236"/>
      <c r="O182" s="236"/>
      <c r="P182" s="236"/>
      <c r="Q182" s="236"/>
      <c r="R182" s="236"/>
      <c r="S182" s="236"/>
      <c r="T182" s="237"/>
      <c r="AT182" s="238" t="s">
        <v>129</v>
      </c>
      <c r="AU182" s="238" t="s">
        <v>85</v>
      </c>
      <c r="AV182" s="14" t="s">
        <v>85</v>
      </c>
      <c r="AW182" s="14" t="s">
        <v>32</v>
      </c>
      <c r="AX182" s="14" t="s">
        <v>83</v>
      </c>
      <c r="AY182" s="238" t="s">
        <v>119</v>
      </c>
    </row>
    <row r="183" spans="1:65" s="2" customFormat="1" ht="36">
      <c r="A183" s="35"/>
      <c r="B183" s="36"/>
      <c r="C183" s="204" t="s">
        <v>8</v>
      </c>
      <c r="D183" s="204" t="s">
        <v>122</v>
      </c>
      <c r="E183" s="205" t="s">
        <v>351</v>
      </c>
      <c r="F183" s="206" t="s">
        <v>352</v>
      </c>
      <c r="G183" s="207" t="s">
        <v>267</v>
      </c>
      <c r="H183" s="208">
        <v>1627.5319999999999</v>
      </c>
      <c r="I183" s="209"/>
      <c r="J183" s="210">
        <f>ROUND(I183*H183,2)</f>
        <v>0</v>
      </c>
      <c r="K183" s="206" t="s">
        <v>126</v>
      </c>
      <c r="L183" s="40"/>
      <c r="M183" s="211" t="s">
        <v>1</v>
      </c>
      <c r="N183" s="212" t="s">
        <v>40</v>
      </c>
      <c r="O183" s="72"/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15" t="s">
        <v>141</v>
      </c>
      <c r="AT183" s="215" t="s">
        <v>122</v>
      </c>
      <c r="AU183" s="215" t="s">
        <v>85</v>
      </c>
      <c r="AY183" s="18" t="s">
        <v>119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8" t="s">
        <v>83</v>
      </c>
      <c r="BK183" s="216">
        <f>ROUND(I183*H183,2)</f>
        <v>0</v>
      </c>
      <c r="BL183" s="18" t="s">
        <v>141</v>
      </c>
      <c r="BM183" s="215" t="s">
        <v>353</v>
      </c>
    </row>
    <row r="184" spans="1:65" s="14" customFormat="1">
      <c r="B184" s="228"/>
      <c r="C184" s="229"/>
      <c r="D184" s="219" t="s">
        <v>129</v>
      </c>
      <c r="E184" s="230" t="s">
        <v>1</v>
      </c>
      <c r="F184" s="231" t="s">
        <v>258</v>
      </c>
      <c r="G184" s="229"/>
      <c r="H184" s="232">
        <v>957.37199999999996</v>
      </c>
      <c r="I184" s="233"/>
      <c r="J184" s="229"/>
      <c r="K184" s="229"/>
      <c r="L184" s="234"/>
      <c r="M184" s="235"/>
      <c r="N184" s="236"/>
      <c r="O184" s="236"/>
      <c r="P184" s="236"/>
      <c r="Q184" s="236"/>
      <c r="R184" s="236"/>
      <c r="S184" s="236"/>
      <c r="T184" s="237"/>
      <c r="AT184" s="238" t="s">
        <v>129</v>
      </c>
      <c r="AU184" s="238" t="s">
        <v>85</v>
      </c>
      <c r="AV184" s="14" t="s">
        <v>85</v>
      </c>
      <c r="AW184" s="14" t="s">
        <v>32</v>
      </c>
      <c r="AX184" s="14" t="s">
        <v>83</v>
      </c>
      <c r="AY184" s="238" t="s">
        <v>119</v>
      </c>
    </row>
    <row r="185" spans="1:65" s="14" customFormat="1">
      <c r="B185" s="228"/>
      <c r="C185" s="229"/>
      <c r="D185" s="219" t="s">
        <v>129</v>
      </c>
      <c r="E185" s="229"/>
      <c r="F185" s="231" t="s">
        <v>354</v>
      </c>
      <c r="G185" s="229"/>
      <c r="H185" s="232">
        <v>1627.5319999999999</v>
      </c>
      <c r="I185" s="233"/>
      <c r="J185" s="229"/>
      <c r="K185" s="229"/>
      <c r="L185" s="234"/>
      <c r="M185" s="235"/>
      <c r="N185" s="236"/>
      <c r="O185" s="236"/>
      <c r="P185" s="236"/>
      <c r="Q185" s="236"/>
      <c r="R185" s="236"/>
      <c r="S185" s="236"/>
      <c r="T185" s="237"/>
      <c r="AT185" s="238" t="s">
        <v>129</v>
      </c>
      <c r="AU185" s="238" t="s">
        <v>85</v>
      </c>
      <c r="AV185" s="14" t="s">
        <v>85</v>
      </c>
      <c r="AW185" s="14" t="s">
        <v>4</v>
      </c>
      <c r="AX185" s="14" t="s">
        <v>83</v>
      </c>
      <c r="AY185" s="238" t="s">
        <v>119</v>
      </c>
    </row>
    <row r="186" spans="1:65" s="2" customFormat="1" ht="36">
      <c r="A186" s="35"/>
      <c r="B186" s="36"/>
      <c r="C186" s="204" t="s">
        <v>355</v>
      </c>
      <c r="D186" s="204" t="s">
        <v>122</v>
      </c>
      <c r="E186" s="205" t="s">
        <v>356</v>
      </c>
      <c r="F186" s="206" t="s">
        <v>357</v>
      </c>
      <c r="G186" s="207" t="s">
        <v>242</v>
      </c>
      <c r="H186" s="208">
        <v>399.15199999999999</v>
      </c>
      <c r="I186" s="209"/>
      <c r="J186" s="210">
        <f>ROUND(I186*H186,2)</f>
        <v>0</v>
      </c>
      <c r="K186" s="206" t="s">
        <v>126</v>
      </c>
      <c r="L186" s="40"/>
      <c r="M186" s="211" t="s">
        <v>1</v>
      </c>
      <c r="N186" s="212" t="s">
        <v>40</v>
      </c>
      <c r="O186" s="72"/>
      <c r="P186" s="213">
        <f>O186*H186</f>
        <v>0</v>
      </c>
      <c r="Q186" s="213">
        <v>0</v>
      </c>
      <c r="R186" s="213">
        <f>Q186*H186</f>
        <v>0</v>
      </c>
      <c r="S186" s="213">
        <v>0</v>
      </c>
      <c r="T186" s="214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5" t="s">
        <v>141</v>
      </c>
      <c r="AT186" s="215" t="s">
        <v>122</v>
      </c>
      <c r="AU186" s="215" t="s">
        <v>85</v>
      </c>
      <c r="AY186" s="18" t="s">
        <v>119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8" t="s">
        <v>83</v>
      </c>
      <c r="BK186" s="216">
        <f>ROUND(I186*H186,2)</f>
        <v>0</v>
      </c>
      <c r="BL186" s="18" t="s">
        <v>141</v>
      </c>
      <c r="BM186" s="215" t="s">
        <v>358</v>
      </c>
    </row>
    <row r="187" spans="1:65" s="13" customFormat="1">
      <c r="B187" s="217"/>
      <c r="C187" s="218"/>
      <c r="D187" s="219" t="s">
        <v>129</v>
      </c>
      <c r="E187" s="220" t="s">
        <v>1</v>
      </c>
      <c r="F187" s="221" t="s">
        <v>359</v>
      </c>
      <c r="G187" s="218"/>
      <c r="H187" s="220" t="s">
        <v>1</v>
      </c>
      <c r="I187" s="222"/>
      <c r="J187" s="218"/>
      <c r="K187" s="218"/>
      <c r="L187" s="223"/>
      <c r="M187" s="224"/>
      <c r="N187" s="225"/>
      <c r="O187" s="225"/>
      <c r="P187" s="225"/>
      <c r="Q187" s="225"/>
      <c r="R187" s="225"/>
      <c r="S187" s="225"/>
      <c r="T187" s="226"/>
      <c r="AT187" s="227" t="s">
        <v>129</v>
      </c>
      <c r="AU187" s="227" t="s">
        <v>85</v>
      </c>
      <c r="AV187" s="13" t="s">
        <v>83</v>
      </c>
      <c r="AW187" s="13" t="s">
        <v>32</v>
      </c>
      <c r="AX187" s="13" t="s">
        <v>75</v>
      </c>
      <c r="AY187" s="227" t="s">
        <v>119</v>
      </c>
    </row>
    <row r="188" spans="1:65" s="14" customFormat="1">
      <c r="B188" s="228"/>
      <c r="C188" s="229"/>
      <c r="D188" s="219" t="s">
        <v>129</v>
      </c>
      <c r="E188" s="230" t="s">
        <v>1</v>
      </c>
      <c r="F188" s="231" t="s">
        <v>345</v>
      </c>
      <c r="G188" s="229"/>
      <c r="H188" s="232">
        <v>399.15199999999999</v>
      </c>
      <c r="I188" s="233"/>
      <c r="J188" s="229"/>
      <c r="K188" s="229"/>
      <c r="L188" s="234"/>
      <c r="M188" s="235"/>
      <c r="N188" s="236"/>
      <c r="O188" s="236"/>
      <c r="P188" s="236"/>
      <c r="Q188" s="236"/>
      <c r="R188" s="236"/>
      <c r="S188" s="236"/>
      <c r="T188" s="237"/>
      <c r="AT188" s="238" t="s">
        <v>129</v>
      </c>
      <c r="AU188" s="238" t="s">
        <v>85</v>
      </c>
      <c r="AV188" s="14" t="s">
        <v>85</v>
      </c>
      <c r="AW188" s="14" t="s">
        <v>32</v>
      </c>
      <c r="AX188" s="14" t="s">
        <v>83</v>
      </c>
      <c r="AY188" s="238" t="s">
        <v>119</v>
      </c>
    </row>
    <row r="189" spans="1:65" s="2" customFormat="1" ht="24">
      <c r="A189" s="35"/>
      <c r="B189" s="36"/>
      <c r="C189" s="204" t="s">
        <v>360</v>
      </c>
      <c r="D189" s="204" t="s">
        <v>122</v>
      </c>
      <c r="E189" s="205" t="s">
        <v>361</v>
      </c>
      <c r="F189" s="206" t="s">
        <v>362</v>
      </c>
      <c r="G189" s="207" t="s">
        <v>199</v>
      </c>
      <c r="H189" s="208">
        <v>2558.4720000000002</v>
      </c>
      <c r="I189" s="209"/>
      <c r="J189" s="210">
        <f>ROUND(I189*H189,2)</f>
        <v>0</v>
      </c>
      <c r="K189" s="206" t="s">
        <v>126</v>
      </c>
      <c r="L189" s="40"/>
      <c r="M189" s="211" t="s">
        <v>1</v>
      </c>
      <c r="N189" s="212" t="s">
        <v>40</v>
      </c>
      <c r="O189" s="72"/>
      <c r="P189" s="213">
        <f>O189*H189</f>
        <v>0</v>
      </c>
      <c r="Q189" s="213">
        <v>0</v>
      </c>
      <c r="R189" s="213">
        <f>Q189*H189</f>
        <v>0</v>
      </c>
      <c r="S189" s="213">
        <v>0</v>
      </c>
      <c r="T189" s="214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15" t="s">
        <v>141</v>
      </c>
      <c r="AT189" s="215" t="s">
        <v>122</v>
      </c>
      <c r="AU189" s="215" t="s">
        <v>85</v>
      </c>
      <c r="AY189" s="18" t="s">
        <v>119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8" t="s">
        <v>83</v>
      </c>
      <c r="BK189" s="216">
        <f>ROUND(I189*H189,2)</f>
        <v>0</v>
      </c>
      <c r="BL189" s="18" t="s">
        <v>141</v>
      </c>
      <c r="BM189" s="215" t="s">
        <v>363</v>
      </c>
    </row>
    <row r="190" spans="1:65" s="13" customFormat="1">
      <c r="B190" s="217"/>
      <c r="C190" s="218"/>
      <c r="D190" s="219" t="s">
        <v>129</v>
      </c>
      <c r="E190" s="220" t="s">
        <v>1</v>
      </c>
      <c r="F190" s="221" t="s">
        <v>364</v>
      </c>
      <c r="G190" s="218"/>
      <c r="H190" s="220" t="s">
        <v>1</v>
      </c>
      <c r="I190" s="222"/>
      <c r="J190" s="218"/>
      <c r="K190" s="218"/>
      <c r="L190" s="223"/>
      <c r="M190" s="224"/>
      <c r="N190" s="225"/>
      <c r="O190" s="225"/>
      <c r="P190" s="225"/>
      <c r="Q190" s="225"/>
      <c r="R190" s="225"/>
      <c r="S190" s="225"/>
      <c r="T190" s="226"/>
      <c r="AT190" s="227" t="s">
        <v>129</v>
      </c>
      <c r="AU190" s="227" t="s">
        <v>85</v>
      </c>
      <c r="AV190" s="13" t="s">
        <v>83</v>
      </c>
      <c r="AW190" s="13" t="s">
        <v>32</v>
      </c>
      <c r="AX190" s="13" t="s">
        <v>75</v>
      </c>
      <c r="AY190" s="227" t="s">
        <v>119</v>
      </c>
    </row>
    <row r="191" spans="1:65" s="13" customFormat="1">
      <c r="B191" s="217"/>
      <c r="C191" s="218"/>
      <c r="D191" s="219" t="s">
        <v>129</v>
      </c>
      <c r="E191" s="220" t="s">
        <v>1</v>
      </c>
      <c r="F191" s="221" t="s">
        <v>365</v>
      </c>
      <c r="G191" s="218"/>
      <c r="H191" s="220" t="s">
        <v>1</v>
      </c>
      <c r="I191" s="222"/>
      <c r="J191" s="218"/>
      <c r="K191" s="218"/>
      <c r="L191" s="223"/>
      <c r="M191" s="224"/>
      <c r="N191" s="225"/>
      <c r="O191" s="225"/>
      <c r="P191" s="225"/>
      <c r="Q191" s="225"/>
      <c r="R191" s="225"/>
      <c r="S191" s="225"/>
      <c r="T191" s="226"/>
      <c r="AT191" s="227" t="s">
        <v>129</v>
      </c>
      <c r="AU191" s="227" t="s">
        <v>85</v>
      </c>
      <c r="AV191" s="13" t="s">
        <v>83</v>
      </c>
      <c r="AW191" s="13" t="s">
        <v>32</v>
      </c>
      <c r="AX191" s="13" t="s">
        <v>75</v>
      </c>
      <c r="AY191" s="227" t="s">
        <v>119</v>
      </c>
    </row>
    <row r="192" spans="1:65" s="14" customFormat="1" ht="22.5">
      <c r="B192" s="228"/>
      <c r="C192" s="229"/>
      <c r="D192" s="219" t="s">
        <v>129</v>
      </c>
      <c r="E192" s="230" t="s">
        <v>1</v>
      </c>
      <c r="F192" s="231" t="s">
        <v>366</v>
      </c>
      <c r="G192" s="229"/>
      <c r="H192" s="232">
        <v>624.38199999999995</v>
      </c>
      <c r="I192" s="233"/>
      <c r="J192" s="229"/>
      <c r="K192" s="229"/>
      <c r="L192" s="234"/>
      <c r="M192" s="235"/>
      <c r="N192" s="236"/>
      <c r="O192" s="236"/>
      <c r="P192" s="236"/>
      <c r="Q192" s="236"/>
      <c r="R192" s="236"/>
      <c r="S192" s="236"/>
      <c r="T192" s="237"/>
      <c r="AT192" s="238" t="s">
        <v>129</v>
      </c>
      <c r="AU192" s="238" t="s">
        <v>85</v>
      </c>
      <c r="AV192" s="14" t="s">
        <v>85</v>
      </c>
      <c r="AW192" s="14" t="s">
        <v>32</v>
      </c>
      <c r="AX192" s="14" t="s">
        <v>75</v>
      </c>
      <c r="AY192" s="238" t="s">
        <v>119</v>
      </c>
    </row>
    <row r="193" spans="1:65" s="14" customFormat="1" ht="33.75">
      <c r="B193" s="228"/>
      <c r="C193" s="229"/>
      <c r="D193" s="219" t="s">
        <v>129</v>
      </c>
      <c r="E193" s="230" t="s">
        <v>1</v>
      </c>
      <c r="F193" s="231" t="s">
        <v>367</v>
      </c>
      <c r="G193" s="229"/>
      <c r="H193" s="232">
        <v>42.76</v>
      </c>
      <c r="I193" s="233"/>
      <c r="J193" s="229"/>
      <c r="K193" s="229"/>
      <c r="L193" s="234"/>
      <c r="M193" s="235"/>
      <c r="N193" s="236"/>
      <c r="O193" s="236"/>
      <c r="P193" s="236"/>
      <c r="Q193" s="236"/>
      <c r="R193" s="236"/>
      <c r="S193" s="236"/>
      <c r="T193" s="237"/>
      <c r="AT193" s="238" t="s">
        <v>129</v>
      </c>
      <c r="AU193" s="238" t="s">
        <v>85</v>
      </c>
      <c r="AV193" s="14" t="s">
        <v>85</v>
      </c>
      <c r="AW193" s="14" t="s">
        <v>32</v>
      </c>
      <c r="AX193" s="14" t="s">
        <v>75</v>
      </c>
      <c r="AY193" s="238" t="s">
        <v>119</v>
      </c>
    </row>
    <row r="194" spans="1:65" s="13" customFormat="1">
      <c r="B194" s="217"/>
      <c r="C194" s="218"/>
      <c r="D194" s="219" t="s">
        <v>129</v>
      </c>
      <c r="E194" s="220" t="s">
        <v>1</v>
      </c>
      <c r="F194" s="221" t="s">
        <v>368</v>
      </c>
      <c r="G194" s="218"/>
      <c r="H194" s="220" t="s">
        <v>1</v>
      </c>
      <c r="I194" s="222"/>
      <c r="J194" s="218"/>
      <c r="K194" s="218"/>
      <c r="L194" s="223"/>
      <c r="M194" s="224"/>
      <c r="N194" s="225"/>
      <c r="O194" s="225"/>
      <c r="P194" s="225"/>
      <c r="Q194" s="225"/>
      <c r="R194" s="225"/>
      <c r="S194" s="225"/>
      <c r="T194" s="226"/>
      <c r="AT194" s="227" t="s">
        <v>129</v>
      </c>
      <c r="AU194" s="227" t="s">
        <v>85</v>
      </c>
      <c r="AV194" s="13" t="s">
        <v>83</v>
      </c>
      <c r="AW194" s="13" t="s">
        <v>32</v>
      </c>
      <c r="AX194" s="13" t="s">
        <v>75</v>
      </c>
      <c r="AY194" s="227" t="s">
        <v>119</v>
      </c>
    </row>
    <row r="195" spans="1:65" s="14" customFormat="1">
      <c r="B195" s="228"/>
      <c r="C195" s="229"/>
      <c r="D195" s="219" t="s">
        <v>129</v>
      </c>
      <c r="E195" s="230" t="s">
        <v>1</v>
      </c>
      <c r="F195" s="231" t="s">
        <v>211</v>
      </c>
      <c r="G195" s="229"/>
      <c r="H195" s="232">
        <v>300.58</v>
      </c>
      <c r="I195" s="233"/>
      <c r="J195" s="229"/>
      <c r="K195" s="229"/>
      <c r="L195" s="234"/>
      <c r="M195" s="235"/>
      <c r="N195" s="236"/>
      <c r="O195" s="236"/>
      <c r="P195" s="236"/>
      <c r="Q195" s="236"/>
      <c r="R195" s="236"/>
      <c r="S195" s="236"/>
      <c r="T195" s="237"/>
      <c r="AT195" s="238" t="s">
        <v>129</v>
      </c>
      <c r="AU195" s="238" t="s">
        <v>85</v>
      </c>
      <c r="AV195" s="14" t="s">
        <v>85</v>
      </c>
      <c r="AW195" s="14" t="s">
        <v>32</v>
      </c>
      <c r="AX195" s="14" t="s">
        <v>75</v>
      </c>
      <c r="AY195" s="238" t="s">
        <v>119</v>
      </c>
    </row>
    <row r="196" spans="1:65" s="14" customFormat="1" ht="33.75">
      <c r="B196" s="228"/>
      <c r="C196" s="229"/>
      <c r="D196" s="219" t="s">
        <v>129</v>
      </c>
      <c r="E196" s="230" t="s">
        <v>1</v>
      </c>
      <c r="F196" s="231" t="s">
        <v>369</v>
      </c>
      <c r="G196" s="229"/>
      <c r="H196" s="232">
        <v>16.8</v>
      </c>
      <c r="I196" s="233"/>
      <c r="J196" s="229"/>
      <c r="K196" s="229"/>
      <c r="L196" s="234"/>
      <c r="M196" s="235"/>
      <c r="N196" s="236"/>
      <c r="O196" s="236"/>
      <c r="P196" s="236"/>
      <c r="Q196" s="236"/>
      <c r="R196" s="236"/>
      <c r="S196" s="236"/>
      <c r="T196" s="237"/>
      <c r="AT196" s="238" t="s">
        <v>129</v>
      </c>
      <c r="AU196" s="238" t="s">
        <v>85</v>
      </c>
      <c r="AV196" s="14" t="s">
        <v>85</v>
      </c>
      <c r="AW196" s="14" t="s">
        <v>32</v>
      </c>
      <c r="AX196" s="14" t="s">
        <v>75</v>
      </c>
      <c r="AY196" s="238" t="s">
        <v>119</v>
      </c>
    </row>
    <row r="197" spans="1:65" s="14" customFormat="1" ht="22.5">
      <c r="B197" s="228"/>
      <c r="C197" s="229"/>
      <c r="D197" s="219" t="s">
        <v>129</v>
      </c>
      <c r="E197" s="230" t="s">
        <v>1</v>
      </c>
      <c r="F197" s="231" t="s">
        <v>370</v>
      </c>
      <c r="G197" s="229"/>
      <c r="H197" s="232">
        <v>29.004000000000001</v>
      </c>
      <c r="I197" s="233"/>
      <c r="J197" s="229"/>
      <c r="K197" s="229"/>
      <c r="L197" s="234"/>
      <c r="M197" s="235"/>
      <c r="N197" s="236"/>
      <c r="O197" s="236"/>
      <c r="P197" s="236"/>
      <c r="Q197" s="236"/>
      <c r="R197" s="236"/>
      <c r="S197" s="236"/>
      <c r="T197" s="237"/>
      <c r="AT197" s="238" t="s">
        <v>129</v>
      </c>
      <c r="AU197" s="238" t="s">
        <v>85</v>
      </c>
      <c r="AV197" s="14" t="s">
        <v>85</v>
      </c>
      <c r="AW197" s="14" t="s">
        <v>32</v>
      </c>
      <c r="AX197" s="14" t="s">
        <v>75</v>
      </c>
      <c r="AY197" s="238" t="s">
        <v>119</v>
      </c>
    </row>
    <row r="198" spans="1:65" s="14" customFormat="1" ht="22.5">
      <c r="B198" s="228"/>
      <c r="C198" s="229"/>
      <c r="D198" s="219" t="s">
        <v>129</v>
      </c>
      <c r="E198" s="230" t="s">
        <v>1</v>
      </c>
      <c r="F198" s="231" t="s">
        <v>371</v>
      </c>
      <c r="G198" s="229"/>
      <c r="H198" s="232">
        <v>139.83000000000001</v>
      </c>
      <c r="I198" s="233"/>
      <c r="J198" s="229"/>
      <c r="K198" s="229"/>
      <c r="L198" s="234"/>
      <c r="M198" s="235"/>
      <c r="N198" s="236"/>
      <c r="O198" s="236"/>
      <c r="P198" s="236"/>
      <c r="Q198" s="236"/>
      <c r="R198" s="236"/>
      <c r="S198" s="236"/>
      <c r="T198" s="237"/>
      <c r="AT198" s="238" t="s">
        <v>129</v>
      </c>
      <c r="AU198" s="238" t="s">
        <v>85</v>
      </c>
      <c r="AV198" s="14" t="s">
        <v>85</v>
      </c>
      <c r="AW198" s="14" t="s">
        <v>32</v>
      </c>
      <c r="AX198" s="14" t="s">
        <v>75</v>
      </c>
      <c r="AY198" s="238" t="s">
        <v>119</v>
      </c>
    </row>
    <row r="199" spans="1:65" s="14" customFormat="1" ht="22.5">
      <c r="B199" s="228"/>
      <c r="C199" s="229"/>
      <c r="D199" s="219" t="s">
        <v>129</v>
      </c>
      <c r="E199" s="230" t="s">
        <v>1</v>
      </c>
      <c r="F199" s="231" t="s">
        <v>372</v>
      </c>
      <c r="G199" s="229"/>
      <c r="H199" s="232">
        <v>10.23</v>
      </c>
      <c r="I199" s="233"/>
      <c r="J199" s="229"/>
      <c r="K199" s="229"/>
      <c r="L199" s="234"/>
      <c r="M199" s="235"/>
      <c r="N199" s="236"/>
      <c r="O199" s="236"/>
      <c r="P199" s="236"/>
      <c r="Q199" s="236"/>
      <c r="R199" s="236"/>
      <c r="S199" s="236"/>
      <c r="T199" s="237"/>
      <c r="AT199" s="238" t="s">
        <v>129</v>
      </c>
      <c r="AU199" s="238" t="s">
        <v>85</v>
      </c>
      <c r="AV199" s="14" t="s">
        <v>85</v>
      </c>
      <c r="AW199" s="14" t="s">
        <v>32</v>
      </c>
      <c r="AX199" s="14" t="s">
        <v>75</v>
      </c>
      <c r="AY199" s="238" t="s">
        <v>119</v>
      </c>
    </row>
    <row r="200" spans="1:65" s="13" customFormat="1" ht="22.5">
      <c r="B200" s="217"/>
      <c r="C200" s="218"/>
      <c r="D200" s="219" t="s">
        <v>129</v>
      </c>
      <c r="E200" s="220" t="s">
        <v>1</v>
      </c>
      <c r="F200" s="221" t="s">
        <v>373</v>
      </c>
      <c r="G200" s="218"/>
      <c r="H200" s="220" t="s">
        <v>1</v>
      </c>
      <c r="I200" s="222"/>
      <c r="J200" s="218"/>
      <c r="K200" s="218"/>
      <c r="L200" s="223"/>
      <c r="M200" s="224"/>
      <c r="N200" s="225"/>
      <c r="O200" s="225"/>
      <c r="P200" s="225"/>
      <c r="Q200" s="225"/>
      <c r="R200" s="225"/>
      <c r="S200" s="225"/>
      <c r="T200" s="226"/>
      <c r="AT200" s="227" t="s">
        <v>129</v>
      </c>
      <c r="AU200" s="227" t="s">
        <v>85</v>
      </c>
      <c r="AV200" s="13" t="s">
        <v>83</v>
      </c>
      <c r="AW200" s="13" t="s">
        <v>32</v>
      </c>
      <c r="AX200" s="13" t="s">
        <v>75</v>
      </c>
      <c r="AY200" s="227" t="s">
        <v>119</v>
      </c>
    </row>
    <row r="201" spans="1:65" s="14" customFormat="1">
      <c r="B201" s="228"/>
      <c r="C201" s="229"/>
      <c r="D201" s="219" t="s">
        <v>129</v>
      </c>
      <c r="E201" s="230" t="s">
        <v>1</v>
      </c>
      <c r="F201" s="231" t="s">
        <v>374</v>
      </c>
      <c r="G201" s="229"/>
      <c r="H201" s="232">
        <v>115.65</v>
      </c>
      <c r="I201" s="233"/>
      <c r="J201" s="229"/>
      <c r="K201" s="229"/>
      <c r="L201" s="234"/>
      <c r="M201" s="235"/>
      <c r="N201" s="236"/>
      <c r="O201" s="236"/>
      <c r="P201" s="236"/>
      <c r="Q201" s="236"/>
      <c r="R201" s="236"/>
      <c r="S201" s="236"/>
      <c r="T201" s="237"/>
      <c r="AT201" s="238" t="s">
        <v>129</v>
      </c>
      <c r="AU201" s="238" t="s">
        <v>85</v>
      </c>
      <c r="AV201" s="14" t="s">
        <v>85</v>
      </c>
      <c r="AW201" s="14" t="s">
        <v>32</v>
      </c>
      <c r="AX201" s="14" t="s">
        <v>75</v>
      </c>
      <c r="AY201" s="238" t="s">
        <v>119</v>
      </c>
    </row>
    <row r="202" spans="1:65" s="16" customFormat="1">
      <c r="B202" s="255"/>
      <c r="C202" s="256"/>
      <c r="D202" s="219" t="s">
        <v>129</v>
      </c>
      <c r="E202" s="257" t="s">
        <v>225</v>
      </c>
      <c r="F202" s="258" t="s">
        <v>375</v>
      </c>
      <c r="G202" s="256"/>
      <c r="H202" s="259">
        <v>1279.2360000000001</v>
      </c>
      <c r="I202" s="260"/>
      <c r="J202" s="256"/>
      <c r="K202" s="256"/>
      <c r="L202" s="261"/>
      <c r="M202" s="262"/>
      <c r="N202" s="263"/>
      <c r="O202" s="263"/>
      <c r="P202" s="263"/>
      <c r="Q202" s="263"/>
      <c r="R202" s="263"/>
      <c r="S202" s="263"/>
      <c r="T202" s="264"/>
      <c r="AT202" s="265" t="s">
        <v>129</v>
      </c>
      <c r="AU202" s="265" t="s">
        <v>85</v>
      </c>
      <c r="AV202" s="16" t="s">
        <v>136</v>
      </c>
      <c r="AW202" s="16" t="s">
        <v>32</v>
      </c>
      <c r="AX202" s="16" t="s">
        <v>75</v>
      </c>
      <c r="AY202" s="265" t="s">
        <v>119</v>
      </c>
    </row>
    <row r="203" spans="1:65" s="14" customFormat="1">
      <c r="B203" s="228"/>
      <c r="C203" s="229"/>
      <c r="D203" s="219" t="s">
        <v>129</v>
      </c>
      <c r="E203" s="230" t="s">
        <v>1</v>
      </c>
      <c r="F203" s="231" t="s">
        <v>376</v>
      </c>
      <c r="G203" s="229"/>
      <c r="H203" s="232">
        <v>2558.4720000000002</v>
      </c>
      <c r="I203" s="233"/>
      <c r="J203" s="229"/>
      <c r="K203" s="229"/>
      <c r="L203" s="234"/>
      <c r="M203" s="235"/>
      <c r="N203" s="236"/>
      <c r="O203" s="236"/>
      <c r="P203" s="236"/>
      <c r="Q203" s="236"/>
      <c r="R203" s="236"/>
      <c r="S203" s="236"/>
      <c r="T203" s="237"/>
      <c r="AT203" s="238" t="s">
        <v>129</v>
      </c>
      <c r="AU203" s="238" t="s">
        <v>85</v>
      </c>
      <c r="AV203" s="14" t="s">
        <v>85</v>
      </c>
      <c r="AW203" s="14" t="s">
        <v>32</v>
      </c>
      <c r="AX203" s="14" t="s">
        <v>83</v>
      </c>
      <c r="AY203" s="238" t="s">
        <v>119</v>
      </c>
    </row>
    <row r="204" spans="1:65" s="2" customFormat="1" ht="36">
      <c r="A204" s="35"/>
      <c r="B204" s="36"/>
      <c r="C204" s="204" t="s">
        <v>377</v>
      </c>
      <c r="D204" s="204" t="s">
        <v>122</v>
      </c>
      <c r="E204" s="205" t="s">
        <v>378</v>
      </c>
      <c r="F204" s="206" t="s">
        <v>379</v>
      </c>
      <c r="G204" s="207" t="s">
        <v>199</v>
      </c>
      <c r="H204" s="208">
        <v>837.76</v>
      </c>
      <c r="I204" s="209"/>
      <c r="J204" s="210">
        <f>ROUND(I204*H204,2)</f>
        <v>0</v>
      </c>
      <c r="K204" s="206" t="s">
        <v>126</v>
      </c>
      <c r="L204" s="40"/>
      <c r="M204" s="211" t="s">
        <v>1</v>
      </c>
      <c r="N204" s="212" t="s">
        <v>40</v>
      </c>
      <c r="O204" s="72"/>
      <c r="P204" s="213">
        <f>O204*H204</f>
        <v>0</v>
      </c>
      <c r="Q204" s="213">
        <v>0</v>
      </c>
      <c r="R204" s="213">
        <f>Q204*H204</f>
        <v>0</v>
      </c>
      <c r="S204" s="213">
        <v>0</v>
      </c>
      <c r="T204" s="214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15" t="s">
        <v>141</v>
      </c>
      <c r="AT204" s="215" t="s">
        <v>122</v>
      </c>
      <c r="AU204" s="215" t="s">
        <v>85</v>
      </c>
      <c r="AY204" s="18" t="s">
        <v>119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8" t="s">
        <v>83</v>
      </c>
      <c r="BK204" s="216">
        <f>ROUND(I204*H204,2)</f>
        <v>0</v>
      </c>
      <c r="BL204" s="18" t="s">
        <v>141</v>
      </c>
      <c r="BM204" s="215" t="s">
        <v>380</v>
      </c>
    </row>
    <row r="205" spans="1:65" s="13" customFormat="1">
      <c r="B205" s="217"/>
      <c r="C205" s="218"/>
      <c r="D205" s="219" t="s">
        <v>129</v>
      </c>
      <c r="E205" s="220" t="s">
        <v>1</v>
      </c>
      <c r="F205" s="221" t="s">
        <v>381</v>
      </c>
      <c r="G205" s="218"/>
      <c r="H205" s="220" t="s">
        <v>1</v>
      </c>
      <c r="I205" s="222"/>
      <c r="J205" s="218"/>
      <c r="K205" s="218"/>
      <c r="L205" s="223"/>
      <c r="M205" s="224"/>
      <c r="N205" s="225"/>
      <c r="O205" s="225"/>
      <c r="P205" s="225"/>
      <c r="Q205" s="225"/>
      <c r="R205" s="225"/>
      <c r="S205" s="225"/>
      <c r="T205" s="226"/>
      <c r="AT205" s="227" t="s">
        <v>129</v>
      </c>
      <c r="AU205" s="227" t="s">
        <v>85</v>
      </c>
      <c r="AV205" s="13" t="s">
        <v>83</v>
      </c>
      <c r="AW205" s="13" t="s">
        <v>32</v>
      </c>
      <c r="AX205" s="13" t="s">
        <v>75</v>
      </c>
      <c r="AY205" s="227" t="s">
        <v>119</v>
      </c>
    </row>
    <row r="206" spans="1:65" s="14" customFormat="1" ht="22.5">
      <c r="B206" s="228"/>
      <c r="C206" s="229"/>
      <c r="D206" s="219" t="s">
        <v>129</v>
      </c>
      <c r="E206" s="230" t="s">
        <v>1</v>
      </c>
      <c r="F206" s="231" t="s">
        <v>382</v>
      </c>
      <c r="G206" s="229"/>
      <c r="H206" s="232">
        <v>754.1</v>
      </c>
      <c r="I206" s="233"/>
      <c r="J206" s="229"/>
      <c r="K206" s="229"/>
      <c r="L206" s="234"/>
      <c r="M206" s="235"/>
      <c r="N206" s="236"/>
      <c r="O206" s="236"/>
      <c r="P206" s="236"/>
      <c r="Q206" s="236"/>
      <c r="R206" s="236"/>
      <c r="S206" s="236"/>
      <c r="T206" s="237"/>
      <c r="AT206" s="238" t="s">
        <v>129</v>
      </c>
      <c r="AU206" s="238" t="s">
        <v>85</v>
      </c>
      <c r="AV206" s="14" t="s">
        <v>85</v>
      </c>
      <c r="AW206" s="14" t="s">
        <v>32</v>
      </c>
      <c r="AX206" s="14" t="s">
        <v>75</v>
      </c>
      <c r="AY206" s="238" t="s">
        <v>119</v>
      </c>
    </row>
    <row r="207" spans="1:65" s="14" customFormat="1">
      <c r="B207" s="228"/>
      <c r="C207" s="229"/>
      <c r="D207" s="219" t="s">
        <v>129</v>
      </c>
      <c r="E207" s="230" t="s">
        <v>1</v>
      </c>
      <c r="F207" s="231" t="s">
        <v>383</v>
      </c>
      <c r="G207" s="229"/>
      <c r="H207" s="232">
        <v>109.65</v>
      </c>
      <c r="I207" s="233"/>
      <c r="J207" s="229"/>
      <c r="K207" s="229"/>
      <c r="L207" s="234"/>
      <c r="M207" s="235"/>
      <c r="N207" s="236"/>
      <c r="O207" s="236"/>
      <c r="P207" s="236"/>
      <c r="Q207" s="236"/>
      <c r="R207" s="236"/>
      <c r="S207" s="236"/>
      <c r="T207" s="237"/>
      <c r="AT207" s="238" t="s">
        <v>129</v>
      </c>
      <c r="AU207" s="238" t="s">
        <v>85</v>
      </c>
      <c r="AV207" s="14" t="s">
        <v>85</v>
      </c>
      <c r="AW207" s="14" t="s">
        <v>32</v>
      </c>
      <c r="AX207" s="14" t="s">
        <v>75</v>
      </c>
      <c r="AY207" s="238" t="s">
        <v>119</v>
      </c>
    </row>
    <row r="208" spans="1:65" s="14" customFormat="1" ht="22.5">
      <c r="B208" s="228"/>
      <c r="C208" s="229"/>
      <c r="D208" s="219" t="s">
        <v>129</v>
      </c>
      <c r="E208" s="230" t="s">
        <v>1</v>
      </c>
      <c r="F208" s="231" t="s">
        <v>384</v>
      </c>
      <c r="G208" s="229"/>
      <c r="H208" s="232">
        <v>-25.99</v>
      </c>
      <c r="I208" s="233"/>
      <c r="J208" s="229"/>
      <c r="K208" s="229"/>
      <c r="L208" s="234"/>
      <c r="M208" s="235"/>
      <c r="N208" s="236"/>
      <c r="O208" s="236"/>
      <c r="P208" s="236"/>
      <c r="Q208" s="236"/>
      <c r="R208" s="236"/>
      <c r="S208" s="236"/>
      <c r="T208" s="237"/>
      <c r="AT208" s="238" t="s">
        <v>129</v>
      </c>
      <c r="AU208" s="238" t="s">
        <v>85</v>
      </c>
      <c r="AV208" s="14" t="s">
        <v>85</v>
      </c>
      <c r="AW208" s="14" t="s">
        <v>32</v>
      </c>
      <c r="AX208" s="14" t="s">
        <v>75</v>
      </c>
      <c r="AY208" s="238" t="s">
        <v>119</v>
      </c>
    </row>
    <row r="209" spans="1:65" s="15" customFormat="1">
      <c r="B209" s="244"/>
      <c r="C209" s="245"/>
      <c r="D209" s="219" t="s">
        <v>129</v>
      </c>
      <c r="E209" s="246" t="s">
        <v>256</v>
      </c>
      <c r="F209" s="247" t="s">
        <v>296</v>
      </c>
      <c r="G209" s="245"/>
      <c r="H209" s="248">
        <v>837.76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AT209" s="254" t="s">
        <v>129</v>
      </c>
      <c r="AU209" s="254" t="s">
        <v>85</v>
      </c>
      <c r="AV209" s="15" t="s">
        <v>141</v>
      </c>
      <c r="AW209" s="15" t="s">
        <v>32</v>
      </c>
      <c r="AX209" s="15" t="s">
        <v>83</v>
      </c>
      <c r="AY209" s="254" t="s">
        <v>119</v>
      </c>
    </row>
    <row r="210" spans="1:65" s="2" customFormat="1" ht="36">
      <c r="A210" s="35"/>
      <c r="B210" s="36"/>
      <c r="C210" s="204" t="s">
        <v>385</v>
      </c>
      <c r="D210" s="204" t="s">
        <v>122</v>
      </c>
      <c r="E210" s="205" t="s">
        <v>386</v>
      </c>
      <c r="F210" s="206" t="s">
        <v>387</v>
      </c>
      <c r="G210" s="207" t="s">
        <v>199</v>
      </c>
      <c r="H210" s="208">
        <v>837.76</v>
      </c>
      <c r="I210" s="209"/>
      <c r="J210" s="210">
        <f>ROUND(I210*H210,2)</f>
        <v>0</v>
      </c>
      <c r="K210" s="206" t="s">
        <v>126</v>
      </c>
      <c r="L210" s="40"/>
      <c r="M210" s="211" t="s">
        <v>1</v>
      </c>
      <c r="N210" s="212" t="s">
        <v>40</v>
      </c>
      <c r="O210" s="72"/>
      <c r="P210" s="213">
        <f>O210*H210</f>
        <v>0</v>
      </c>
      <c r="Q210" s="213">
        <v>0</v>
      </c>
      <c r="R210" s="213">
        <f>Q210*H210</f>
        <v>0</v>
      </c>
      <c r="S210" s="213">
        <v>0</v>
      </c>
      <c r="T210" s="214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15" t="s">
        <v>141</v>
      </c>
      <c r="AT210" s="215" t="s">
        <v>122</v>
      </c>
      <c r="AU210" s="215" t="s">
        <v>85</v>
      </c>
      <c r="AY210" s="18" t="s">
        <v>119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8" t="s">
        <v>83</v>
      </c>
      <c r="BK210" s="216">
        <f>ROUND(I210*H210,2)</f>
        <v>0</v>
      </c>
      <c r="BL210" s="18" t="s">
        <v>141</v>
      </c>
      <c r="BM210" s="215" t="s">
        <v>388</v>
      </c>
    </row>
    <row r="211" spans="1:65" s="14" customFormat="1">
      <c r="B211" s="228"/>
      <c r="C211" s="229"/>
      <c r="D211" s="219" t="s">
        <v>129</v>
      </c>
      <c r="E211" s="230" t="s">
        <v>1</v>
      </c>
      <c r="F211" s="231" t="s">
        <v>256</v>
      </c>
      <c r="G211" s="229"/>
      <c r="H211" s="232">
        <v>837.76</v>
      </c>
      <c r="I211" s="233"/>
      <c r="J211" s="229"/>
      <c r="K211" s="229"/>
      <c r="L211" s="234"/>
      <c r="M211" s="235"/>
      <c r="N211" s="236"/>
      <c r="O211" s="236"/>
      <c r="P211" s="236"/>
      <c r="Q211" s="236"/>
      <c r="R211" s="236"/>
      <c r="S211" s="236"/>
      <c r="T211" s="237"/>
      <c r="AT211" s="238" t="s">
        <v>129</v>
      </c>
      <c r="AU211" s="238" t="s">
        <v>85</v>
      </c>
      <c r="AV211" s="14" t="s">
        <v>85</v>
      </c>
      <c r="AW211" s="14" t="s">
        <v>32</v>
      </c>
      <c r="AX211" s="14" t="s">
        <v>83</v>
      </c>
      <c r="AY211" s="238" t="s">
        <v>119</v>
      </c>
    </row>
    <row r="212" spans="1:65" s="2" customFormat="1" ht="12">
      <c r="A212" s="35"/>
      <c r="B212" s="36"/>
      <c r="C212" s="266" t="s">
        <v>389</v>
      </c>
      <c r="D212" s="266" t="s">
        <v>390</v>
      </c>
      <c r="E212" s="267" t="s">
        <v>391</v>
      </c>
      <c r="F212" s="268" t="s">
        <v>392</v>
      </c>
      <c r="G212" s="269" t="s">
        <v>393</v>
      </c>
      <c r="H212" s="270">
        <v>12.566000000000001</v>
      </c>
      <c r="I212" s="271"/>
      <c r="J212" s="272">
        <f>ROUND(I212*H212,2)</f>
        <v>0</v>
      </c>
      <c r="K212" s="268" t="s">
        <v>126</v>
      </c>
      <c r="L212" s="273"/>
      <c r="M212" s="274" t="s">
        <v>1</v>
      </c>
      <c r="N212" s="275" t="s">
        <v>40</v>
      </c>
      <c r="O212" s="72"/>
      <c r="P212" s="213">
        <f>O212*H212</f>
        <v>0</v>
      </c>
      <c r="Q212" s="213">
        <v>1E-3</v>
      </c>
      <c r="R212" s="213">
        <f>Q212*H212</f>
        <v>1.2566000000000001E-2</v>
      </c>
      <c r="S212" s="213">
        <v>0</v>
      </c>
      <c r="T212" s="214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15" t="s">
        <v>175</v>
      </c>
      <c r="AT212" s="215" t="s">
        <v>390</v>
      </c>
      <c r="AU212" s="215" t="s">
        <v>85</v>
      </c>
      <c r="AY212" s="18" t="s">
        <v>119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8" t="s">
        <v>83</v>
      </c>
      <c r="BK212" s="216">
        <f>ROUND(I212*H212,2)</f>
        <v>0</v>
      </c>
      <c r="BL212" s="18" t="s">
        <v>141</v>
      </c>
      <c r="BM212" s="215" t="s">
        <v>394</v>
      </c>
    </row>
    <row r="213" spans="1:65" s="14" customFormat="1">
      <c r="B213" s="228"/>
      <c r="C213" s="229"/>
      <c r="D213" s="219" t="s">
        <v>129</v>
      </c>
      <c r="E213" s="230" t="s">
        <v>1</v>
      </c>
      <c r="F213" s="231" t="s">
        <v>256</v>
      </c>
      <c r="G213" s="229"/>
      <c r="H213" s="232">
        <v>837.76</v>
      </c>
      <c r="I213" s="233"/>
      <c r="J213" s="229"/>
      <c r="K213" s="229"/>
      <c r="L213" s="234"/>
      <c r="M213" s="235"/>
      <c r="N213" s="236"/>
      <c r="O213" s="236"/>
      <c r="P213" s="236"/>
      <c r="Q213" s="236"/>
      <c r="R213" s="236"/>
      <c r="S213" s="236"/>
      <c r="T213" s="237"/>
      <c r="AT213" s="238" t="s">
        <v>129</v>
      </c>
      <c r="AU213" s="238" t="s">
        <v>85</v>
      </c>
      <c r="AV213" s="14" t="s">
        <v>85</v>
      </c>
      <c r="AW213" s="14" t="s">
        <v>32</v>
      </c>
      <c r="AX213" s="14" t="s">
        <v>83</v>
      </c>
      <c r="AY213" s="238" t="s">
        <v>119</v>
      </c>
    </row>
    <row r="214" spans="1:65" s="14" customFormat="1">
      <c r="B214" s="228"/>
      <c r="C214" s="229"/>
      <c r="D214" s="219" t="s">
        <v>129</v>
      </c>
      <c r="E214" s="229"/>
      <c r="F214" s="231" t="s">
        <v>395</v>
      </c>
      <c r="G214" s="229"/>
      <c r="H214" s="232">
        <v>12.566000000000001</v>
      </c>
      <c r="I214" s="233"/>
      <c r="J214" s="229"/>
      <c r="K214" s="229"/>
      <c r="L214" s="234"/>
      <c r="M214" s="235"/>
      <c r="N214" s="236"/>
      <c r="O214" s="236"/>
      <c r="P214" s="236"/>
      <c r="Q214" s="236"/>
      <c r="R214" s="236"/>
      <c r="S214" s="236"/>
      <c r="T214" s="237"/>
      <c r="AT214" s="238" t="s">
        <v>129</v>
      </c>
      <c r="AU214" s="238" t="s">
        <v>85</v>
      </c>
      <c r="AV214" s="14" t="s">
        <v>85</v>
      </c>
      <c r="AW214" s="14" t="s">
        <v>4</v>
      </c>
      <c r="AX214" s="14" t="s">
        <v>83</v>
      </c>
      <c r="AY214" s="238" t="s">
        <v>119</v>
      </c>
    </row>
    <row r="215" spans="1:65" s="2" customFormat="1" ht="24">
      <c r="A215" s="35"/>
      <c r="B215" s="36"/>
      <c r="C215" s="204" t="s">
        <v>7</v>
      </c>
      <c r="D215" s="204" t="s">
        <v>122</v>
      </c>
      <c r="E215" s="205" t="s">
        <v>396</v>
      </c>
      <c r="F215" s="206" t="s">
        <v>397</v>
      </c>
      <c r="G215" s="207" t="s">
        <v>199</v>
      </c>
      <c r="H215" s="208">
        <v>837.76</v>
      </c>
      <c r="I215" s="209"/>
      <c r="J215" s="210">
        <f>ROUND(I215*H215,2)</f>
        <v>0</v>
      </c>
      <c r="K215" s="206" t="s">
        <v>126</v>
      </c>
      <c r="L215" s="40"/>
      <c r="M215" s="211" t="s">
        <v>1</v>
      </c>
      <c r="N215" s="212" t="s">
        <v>40</v>
      </c>
      <c r="O215" s="72"/>
      <c r="P215" s="213">
        <f>O215*H215</f>
        <v>0</v>
      </c>
      <c r="Q215" s="213">
        <v>0</v>
      </c>
      <c r="R215" s="213">
        <f>Q215*H215</f>
        <v>0</v>
      </c>
      <c r="S215" s="213">
        <v>0</v>
      </c>
      <c r="T215" s="214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15" t="s">
        <v>141</v>
      </c>
      <c r="AT215" s="215" t="s">
        <v>122</v>
      </c>
      <c r="AU215" s="215" t="s">
        <v>85</v>
      </c>
      <c r="AY215" s="18" t="s">
        <v>119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8" t="s">
        <v>83</v>
      </c>
      <c r="BK215" s="216">
        <f>ROUND(I215*H215,2)</f>
        <v>0</v>
      </c>
      <c r="BL215" s="18" t="s">
        <v>141</v>
      </c>
      <c r="BM215" s="215" t="s">
        <v>398</v>
      </c>
    </row>
    <row r="216" spans="1:65" s="14" customFormat="1">
      <c r="B216" s="228"/>
      <c r="C216" s="229"/>
      <c r="D216" s="219" t="s">
        <v>129</v>
      </c>
      <c r="E216" s="230" t="s">
        <v>1</v>
      </c>
      <c r="F216" s="231" t="s">
        <v>256</v>
      </c>
      <c r="G216" s="229"/>
      <c r="H216" s="232">
        <v>837.76</v>
      </c>
      <c r="I216" s="233"/>
      <c r="J216" s="229"/>
      <c r="K216" s="229"/>
      <c r="L216" s="234"/>
      <c r="M216" s="235"/>
      <c r="N216" s="236"/>
      <c r="O216" s="236"/>
      <c r="P216" s="236"/>
      <c r="Q216" s="236"/>
      <c r="R216" s="236"/>
      <c r="S216" s="236"/>
      <c r="T216" s="237"/>
      <c r="AT216" s="238" t="s">
        <v>129</v>
      </c>
      <c r="AU216" s="238" t="s">
        <v>85</v>
      </c>
      <c r="AV216" s="14" t="s">
        <v>85</v>
      </c>
      <c r="AW216" s="14" t="s">
        <v>32</v>
      </c>
      <c r="AX216" s="14" t="s">
        <v>83</v>
      </c>
      <c r="AY216" s="238" t="s">
        <v>119</v>
      </c>
    </row>
    <row r="217" spans="1:65" s="12" customFormat="1" ht="12.75">
      <c r="B217" s="188"/>
      <c r="C217" s="189"/>
      <c r="D217" s="190" t="s">
        <v>74</v>
      </c>
      <c r="E217" s="202" t="s">
        <v>85</v>
      </c>
      <c r="F217" s="202" t="s">
        <v>399</v>
      </c>
      <c r="G217" s="189"/>
      <c r="H217" s="189"/>
      <c r="I217" s="192"/>
      <c r="J217" s="203">
        <f>BK217</f>
        <v>0</v>
      </c>
      <c r="K217" s="189"/>
      <c r="L217" s="194"/>
      <c r="M217" s="195"/>
      <c r="N217" s="196"/>
      <c r="O217" s="196"/>
      <c r="P217" s="197">
        <f>SUM(P218:P269)</f>
        <v>0</v>
      </c>
      <c r="Q217" s="196"/>
      <c r="R217" s="197">
        <f>SUM(R218:R269)</f>
        <v>75.712495849999996</v>
      </c>
      <c r="S217" s="196"/>
      <c r="T217" s="198">
        <f>SUM(T218:T269)</f>
        <v>0</v>
      </c>
      <c r="AR217" s="199" t="s">
        <v>83</v>
      </c>
      <c r="AT217" s="200" t="s">
        <v>74</v>
      </c>
      <c r="AU217" s="200" t="s">
        <v>83</v>
      </c>
      <c r="AY217" s="199" t="s">
        <v>119</v>
      </c>
      <c r="BK217" s="201">
        <f>SUM(BK218:BK269)</f>
        <v>0</v>
      </c>
    </row>
    <row r="218" spans="1:65" s="2" customFormat="1" ht="24">
      <c r="A218" s="35"/>
      <c r="B218" s="36"/>
      <c r="C218" s="204" t="s">
        <v>400</v>
      </c>
      <c r="D218" s="204" t="s">
        <v>122</v>
      </c>
      <c r="E218" s="205" t="s">
        <v>401</v>
      </c>
      <c r="F218" s="206" t="s">
        <v>402</v>
      </c>
      <c r="G218" s="207" t="s">
        <v>242</v>
      </c>
      <c r="H218" s="208">
        <v>3.0659999999999998</v>
      </c>
      <c r="I218" s="209"/>
      <c r="J218" s="210">
        <f>ROUND(I218*H218,2)</f>
        <v>0</v>
      </c>
      <c r="K218" s="206" t="s">
        <v>126</v>
      </c>
      <c r="L218" s="40"/>
      <c r="M218" s="211" t="s">
        <v>1</v>
      </c>
      <c r="N218" s="212" t="s">
        <v>40</v>
      </c>
      <c r="O218" s="72"/>
      <c r="P218" s="213">
        <f>O218*H218</f>
        <v>0</v>
      </c>
      <c r="Q218" s="213">
        <v>2.45329</v>
      </c>
      <c r="R218" s="213">
        <f>Q218*H218</f>
        <v>7.5217871399999998</v>
      </c>
      <c r="S218" s="213">
        <v>0</v>
      </c>
      <c r="T218" s="214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15" t="s">
        <v>141</v>
      </c>
      <c r="AT218" s="215" t="s">
        <v>122</v>
      </c>
      <c r="AU218" s="215" t="s">
        <v>85</v>
      </c>
      <c r="AY218" s="18" t="s">
        <v>119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8" t="s">
        <v>83</v>
      </c>
      <c r="BK218" s="216">
        <f>ROUND(I218*H218,2)</f>
        <v>0</v>
      </c>
      <c r="BL218" s="18" t="s">
        <v>141</v>
      </c>
      <c r="BM218" s="215" t="s">
        <v>403</v>
      </c>
    </row>
    <row r="219" spans="1:65" s="13" customFormat="1">
      <c r="B219" s="217"/>
      <c r="C219" s="218"/>
      <c r="D219" s="219" t="s">
        <v>129</v>
      </c>
      <c r="E219" s="220" t="s">
        <v>1</v>
      </c>
      <c r="F219" s="221" t="s">
        <v>404</v>
      </c>
      <c r="G219" s="218"/>
      <c r="H219" s="220" t="s">
        <v>1</v>
      </c>
      <c r="I219" s="222"/>
      <c r="J219" s="218"/>
      <c r="K219" s="218"/>
      <c r="L219" s="223"/>
      <c r="M219" s="224"/>
      <c r="N219" s="225"/>
      <c r="O219" s="225"/>
      <c r="P219" s="225"/>
      <c r="Q219" s="225"/>
      <c r="R219" s="225"/>
      <c r="S219" s="225"/>
      <c r="T219" s="226"/>
      <c r="AT219" s="227" t="s">
        <v>129</v>
      </c>
      <c r="AU219" s="227" t="s">
        <v>85</v>
      </c>
      <c r="AV219" s="13" t="s">
        <v>83</v>
      </c>
      <c r="AW219" s="13" t="s">
        <v>32</v>
      </c>
      <c r="AX219" s="13" t="s">
        <v>75</v>
      </c>
      <c r="AY219" s="227" t="s">
        <v>119</v>
      </c>
    </row>
    <row r="220" spans="1:65" s="13" customFormat="1">
      <c r="B220" s="217"/>
      <c r="C220" s="218"/>
      <c r="D220" s="219" t="s">
        <v>129</v>
      </c>
      <c r="E220" s="220" t="s">
        <v>1</v>
      </c>
      <c r="F220" s="221" t="s">
        <v>405</v>
      </c>
      <c r="G220" s="218"/>
      <c r="H220" s="220" t="s">
        <v>1</v>
      </c>
      <c r="I220" s="222"/>
      <c r="J220" s="218"/>
      <c r="K220" s="218"/>
      <c r="L220" s="223"/>
      <c r="M220" s="224"/>
      <c r="N220" s="225"/>
      <c r="O220" s="225"/>
      <c r="P220" s="225"/>
      <c r="Q220" s="225"/>
      <c r="R220" s="225"/>
      <c r="S220" s="225"/>
      <c r="T220" s="226"/>
      <c r="AT220" s="227" t="s">
        <v>129</v>
      </c>
      <c r="AU220" s="227" t="s">
        <v>85</v>
      </c>
      <c r="AV220" s="13" t="s">
        <v>83</v>
      </c>
      <c r="AW220" s="13" t="s">
        <v>32</v>
      </c>
      <c r="AX220" s="13" t="s">
        <v>75</v>
      </c>
      <c r="AY220" s="227" t="s">
        <v>119</v>
      </c>
    </row>
    <row r="221" spans="1:65" s="14" customFormat="1">
      <c r="B221" s="228"/>
      <c r="C221" s="229"/>
      <c r="D221" s="219" t="s">
        <v>129</v>
      </c>
      <c r="E221" s="230" t="s">
        <v>1</v>
      </c>
      <c r="F221" s="231" t="s">
        <v>406</v>
      </c>
      <c r="G221" s="229"/>
      <c r="H221" s="232">
        <v>0.72499999999999998</v>
      </c>
      <c r="I221" s="233"/>
      <c r="J221" s="229"/>
      <c r="K221" s="229"/>
      <c r="L221" s="234"/>
      <c r="M221" s="235"/>
      <c r="N221" s="236"/>
      <c r="O221" s="236"/>
      <c r="P221" s="236"/>
      <c r="Q221" s="236"/>
      <c r="R221" s="236"/>
      <c r="S221" s="236"/>
      <c r="T221" s="237"/>
      <c r="AT221" s="238" t="s">
        <v>129</v>
      </c>
      <c r="AU221" s="238" t="s">
        <v>85</v>
      </c>
      <c r="AV221" s="14" t="s">
        <v>85</v>
      </c>
      <c r="AW221" s="14" t="s">
        <v>32</v>
      </c>
      <c r="AX221" s="14" t="s">
        <v>75</v>
      </c>
      <c r="AY221" s="238" t="s">
        <v>119</v>
      </c>
    </row>
    <row r="222" spans="1:65" s="13" customFormat="1">
      <c r="B222" s="217"/>
      <c r="C222" s="218"/>
      <c r="D222" s="219" t="s">
        <v>129</v>
      </c>
      <c r="E222" s="220" t="s">
        <v>1</v>
      </c>
      <c r="F222" s="221" t="s">
        <v>407</v>
      </c>
      <c r="G222" s="218"/>
      <c r="H222" s="220" t="s">
        <v>1</v>
      </c>
      <c r="I222" s="222"/>
      <c r="J222" s="218"/>
      <c r="K222" s="218"/>
      <c r="L222" s="223"/>
      <c r="M222" s="224"/>
      <c r="N222" s="225"/>
      <c r="O222" s="225"/>
      <c r="P222" s="225"/>
      <c r="Q222" s="225"/>
      <c r="R222" s="225"/>
      <c r="S222" s="225"/>
      <c r="T222" s="226"/>
      <c r="AT222" s="227" t="s">
        <v>129</v>
      </c>
      <c r="AU222" s="227" t="s">
        <v>85</v>
      </c>
      <c r="AV222" s="13" t="s">
        <v>83</v>
      </c>
      <c r="AW222" s="13" t="s">
        <v>32</v>
      </c>
      <c r="AX222" s="13" t="s">
        <v>75</v>
      </c>
      <c r="AY222" s="227" t="s">
        <v>119</v>
      </c>
    </row>
    <row r="223" spans="1:65" s="14" customFormat="1">
      <c r="B223" s="228"/>
      <c r="C223" s="229"/>
      <c r="D223" s="219" t="s">
        <v>129</v>
      </c>
      <c r="E223" s="230" t="s">
        <v>1</v>
      </c>
      <c r="F223" s="231" t="s">
        <v>408</v>
      </c>
      <c r="G223" s="229"/>
      <c r="H223" s="232">
        <v>1.44</v>
      </c>
      <c r="I223" s="233"/>
      <c r="J223" s="229"/>
      <c r="K223" s="229"/>
      <c r="L223" s="234"/>
      <c r="M223" s="235"/>
      <c r="N223" s="236"/>
      <c r="O223" s="236"/>
      <c r="P223" s="236"/>
      <c r="Q223" s="236"/>
      <c r="R223" s="236"/>
      <c r="S223" s="236"/>
      <c r="T223" s="237"/>
      <c r="AT223" s="238" t="s">
        <v>129</v>
      </c>
      <c r="AU223" s="238" t="s">
        <v>85</v>
      </c>
      <c r="AV223" s="14" t="s">
        <v>85</v>
      </c>
      <c r="AW223" s="14" t="s">
        <v>32</v>
      </c>
      <c r="AX223" s="14" t="s">
        <v>75</v>
      </c>
      <c r="AY223" s="238" t="s">
        <v>119</v>
      </c>
    </row>
    <row r="224" spans="1:65" s="13" customFormat="1">
      <c r="B224" s="217"/>
      <c r="C224" s="218"/>
      <c r="D224" s="219" t="s">
        <v>129</v>
      </c>
      <c r="E224" s="220" t="s">
        <v>1</v>
      </c>
      <c r="F224" s="221" t="s">
        <v>409</v>
      </c>
      <c r="G224" s="218"/>
      <c r="H224" s="220" t="s">
        <v>1</v>
      </c>
      <c r="I224" s="222"/>
      <c r="J224" s="218"/>
      <c r="K224" s="218"/>
      <c r="L224" s="223"/>
      <c r="M224" s="224"/>
      <c r="N224" s="225"/>
      <c r="O224" s="225"/>
      <c r="P224" s="225"/>
      <c r="Q224" s="225"/>
      <c r="R224" s="225"/>
      <c r="S224" s="225"/>
      <c r="T224" s="226"/>
      <c r="AT224" s="227" t="s">
        <v>129</v>
      </c>
      <c r="AU224" s="227" t="s">
        <v>85</v>
      </c>
      <c r="AV224" s="13" t="s">
        <v>83</v>
      </c>
      <c r="AW224" s="13" t="s">
        <v>32</v>
      </c>
      <c r="AX224" s="13" t="s">
        <v>75</v>
      </c>
      <c r="AY224" s="227" t="s">
        <v>119</v>
      </c>
    </row>
    <row r="225" spans="1:65" s="14" customFormat="1" ht="22.5">
      <c r="B225" s="228"/>
      <c r="C225" s="229"/>
      <c r="D225" s="219" t="s">
        <v>129</v>
      </c>
      <c r="E225" s="230" t="s">
        <v>1</v>
      </c>
      <c r="F225" s="231" t="s">
        <v>410</v>
      </c>
      <c r="G225" s="229"/>
      <c r="H225" s="232">
        <v>0.19900000000000001</v>
      </c>
      <c r="I225" s="233"/>
      <c r="J225" s="229"/>
      <c r="K225" s="229"/>
      <c r="L225" s="234"/>
      <c r="M225" s="235"/>
      <c r="N225" s="236"/>
      <c r="O225" s="236"/>
      <c r="P225" s="236"/>
      <c r="Q225" s="236"/>
      <c r="R225" s="236"/>
      <c r="S225" s="236"/>
      <c r="T225" s="237"/>
      <c r="AT225" s="238" t="s">
        <v>129</v>
      </c>
      <c r="AU225" s="238" t="s">
        <v>85</v>
      </c>
      <c r="AV225" s="14" t="s">
        <v>85</v>
      </c>
      <c r="AW225" s="14" t="s">
        <v>32</v>
      </c>
      <c r="AX225" s="14" t="s">
        <v>75</v>
      </c>
      <c r="AY225" s="238" t="s">
        <v>119</v>
      </c>
    </row>
    <row r="226" spans="1:65" s="14" customFormat="1" ht="22.5">
      <c r="B226" s="228"/>
      <c r="C226" s="229"/>
      <c r="D226" s="219" t="s">
        <v>129</v>
      </c>
      <c r="E226" s="230" t="s">
        <v>1</v>
      </c>
      <c r="F226" s="231" t="s">
        <v>411</v>
      </c>
      <c r="G226" s="229"/>
      <c r="H226" s="232">
        <v>0.219</v>
      </c>
      <c r="I226" s="233"/>
      <c r="J226" s="229"/>
      <c r="K226" s="229"/>
      <c r="L226" s="234"/>
      <c r="M226" s="235"/>
      <c r="N226" s="236"/>
      <c r="O226" s="236"/>
      <c r="P226" s="236"/>
      <c r="Q226" s="236"/>
      <c r="R226" s="236"/>
      <c r="S226" s="236"/>
      <c r="T226" s="237"/>
      <c r="AT226" s="238" t="s">
        <v>129</v>
      </c>
      <c r="AU226" s="238" t="s">
        <v>85</v>
      </c>
      <c r="AV226" s="14" t="s">
        <v>85</v>
      </c>
      <c r="AW226" s="14" t="s">
        <v>32</v>
      </c>
      <c r="AX226" s="14" t="s">
        <v>75</v>
      </c>
      <c r="AY226" s="238" t="s">
        <v>119</v>
      </c>
    </row>
    <row r="227" spans="1:65" s="14" customFormat="1" ht="22.5">
      <c r="B227" s="228"/>
      <c r="C227" s="229"/>
      <c r="D227" s="219" t="s">
        <v>129</v>
      </c>
      <c r="E227" s="230" t="s">
        <v>1</v>
      </c>
      <c r="F227" s="231" t="s">
        <v>412</v>
      </c>
      <c r="G227" s="229"/>
      <c r="H227" s="232">
        <v>0.24199999999999999</v>
      </c>
      <c r="I227" s="233"/>
      <c r="J227" s="229"/>
      <c r="K227" s="229"/>
      <c r="L227" s="234"/>
      <c r="M227" s="235"/>
      <c r="N227" s="236"/>
      <c r="O227" s="236"/>
      <c r="P227" s="236"/>
      <c r="Q227" s="236"/>
      <c r="R227" s="236"/>
      <c r="S227" s="236"/>
      <c r="T227" s="237"/>
      <c r="AT227" s="238" t="s">
        <v>129</v>
      </c>
      <c r="AU227" s="238" t="s">
        <v>85</v>
      </c>
      <c r="AV227" s="14" t="s">
        <v>85</v>
      </c>
      <c r="AW227" s="14" t="s">
        <v>32</v>
      </c>
      <c r="AX227" s="14" t="s">
        <v>75</v>
      </c>
      <c r="AY227" s="238" t="s">
        <v>119</v>
      </c>
    </row>
    <row r="228" spans="1:65" s="14" customFormat="1" ht="22.5">
      <c r="B228" s="228"/>
      <c r="C228" s="229"/>
      <c r="D228" s="219" t="s">
        <v>129</v>
      </c>
      <c r="E228" s="230" t="s">
        <v>1</v>
      </c>
      <c r="F228" s="231" t="s">
        <v>413</v>
      </c>
      <c r="G228" s="229"/>
      <c r="H228" s="232">
        <v>0.24099999999999999</v>
      </c>
      <c r="I228" s="233"/>
      <c r="J228" s="229"/>
      <c r="K228" s="229"/>
      <c r="L228" s="234"/>
      <c r="M228" s="235"/>
      <c r="N228" s="236"/>
      <c r="O228" s="236"/>
      <c r="P228" s="236"/>
      <c r="Q228" s="236"/>
      <c r="R228" s="236"/>
      <c r="S228" s="236"/>
      <c r="T228" s="237"/>
      <c r="AT228" s="238" t="s">
        <v>129</v>
      </c>
      <c r="AU228" s="238" t="s">
        <v>85</v>
      </c>
      <c r="AV228" s="14" t="s">
        <v>85</v>
      </c>
      <c r="AW228" s="14" t="s">
        <v>32</v>
      </c>
      <c r="AX228" s="14" t="s">
        <v>75</v>
      </c>
      <c r="AY228" s="238" t="s">
        <v>119</v>
      </c>
    </row>
    <row r="229" spans="1:65" s="15" customFormat="1">
      <c r="B229" s="244"/>
      <c r="C229" s="245"/>
      <c r="D229" s="219" t="s">
        <v>129</v>
      </c>
      <c r="E229" s="246" t="s">
        <v>1</v>
      </c>
      <c r="F229" s="247" t="s">
        <v>296</v>
      </c>
      <c r="G229" s="245"/>
      <c r="H229" s="248">
        <v>3.0659999999999998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AT229" s="254" t="s">
        <v>129</v>
      </c>
      <c r="AU229" s="254" t="s">
        <v>85</v>
      </c>
      <c r="AV229" s="15" t="s">
        <v>141</v>
      </c>
      <c r="AW229" s="15" t="s">
        <v>32</v>
      </c>
      <c r="AX229" s="15" t="s">
        <v>83</v>
      </c>
      <c r="AY229" s="254" t="s">
        <v>119</v>
      </c>
    </row>
    <row r="230" spans="1:65" s="2" customFormat="1" ht="24">
      <c r="A230" s="35"/>
      <c r="B230" s="36"/>
      <c r="C230" s="204" t="s">
        <v>414</v>
      </c>
      <c r="D230" s="204" t="s">
        <v>122</v>
      </c>
      <c r="E230" s="205" t="s">
        <v>415</v>
      </c>
      <c r="F230" s="206" t="s">
        <v>416</v>
      </c>
      <c r="G230" s="207" t="s">
        <v>242</v>
      </c>
      <c r="H230" s="208">
        <v>25.076000000000001</v>
      </c>
      <c r="I230" s="209"/>
      <c r="J230" s="210">
        <f>ROUND(I230*H230,2)</f>
        <v>0</v>
      </c>
      <c r="K230" s="206" t="s">
        <v>126</v>
      </c>
      <c r="L230" s="40"/>
      <c r="M230" s="211" t="s">
        <v>1</v>
      </c>
      <c r="N230" s="212" t="s">
        <v>40</v>
      </c>
      <c r="O230" s="72"/>
      <c r="P230" s="213">
        <f>O230*H230</f>
        <v>0</v>
      </c>
      <c r="Q230" s="213">
        <v>2.45329</v>
      </c>
      <c r="R230" s="213">
        <f>Q230*H230</f>
        <v>61.518700039999999</v>
      </c>
      <c r="S230" s="213">
        <v>0</v>
      </c>
      <c r="T230" s="214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15" t="s">
        <v>141</v>
      </c>
      <c r="AT230" s="215" t="s">
        <v>122</v>
      </c>
      <c r="AU230" s="215" t="s">
        <v>85</v>
      </c>
      <c r="AY230" s="18" t="s">
        <v>119</v>
      </c>
      <c r="BE230" s="216">
        <f>IF(N230="základní",J230,0)</f>
        <v>0</v>
      </c>
      <c r="BF230" s="216">
        <f>IF(N230="snížená",J230,0)</f>
        <v>0</v>
      </c>
      <c r="BG230" s="216">
        <f>IF(N230="zákl. přenesená",J230,0)</f>
        <v>0</v>
      </c>
      <c r="BH230" s="216">
        <f>IF(N230="sníž. přenesená",J230,0)</f>
        <v>0</v>
      </c>
      <c r="BI230" s="216">
        <f>IF(N230="nulová",J230,0)</f>
        <v>0</v>
      </c>
      <c r="BJ230" s="18" t="s">
        <v>83</v>
      </c>
      <c r="BK230" s="216">
        <f>ROUND(I230*H230,2)</f>
        <v>0</v>
      </c>
      <c r="BL230" s="18" t="s">
        <v>141</v>
      </c>
      <c r="BM230" s="215" t="s">
        <v>417</v>
      </c>
    </row>
    <row r="231" spans="1:65" s="13" customFormat="1">
      <c r="B231" s="217"/>
      <c r="C231" s="218"/>
      <c r="D231" s="219" t="s">
        <v>129</v>
      </c>
      <c r="E231" s="220" t="s">
        <v>1</v>
      </c>
      <c r="F231" s="221" t="s">
        <v>418</v>
      </c>
      <c r="G231" s="218"/>
      <c r="H231" s="220" t="s">
        <v>1</v>
      </c>
      <c r="I231" s="222"/>
      <c r="J231" s="218"/>
      <c r="K231" s="218"/>
      <c r="L231" s="223"/>
      <c r="M231" s="224"/>
      <c r="N231" s="225"/>
      <c r="O231" s="225"/>
      <c r="P231" s="225"/>
      <c r="Q231" s="225"/>
      <c r="R231" s="225"/>
      <c r="S231" s="225"/>
      <c r="T231" s="226"/>
      <c r="AT231" s="227" t="s">
        <v>129</v>
      </c>
      <c r="AU231" s="227" t="s">
        <v>85</v>
      </c>
      <c r="AV231" s="13" t="s">
        <v>83</v>
      </c>
      <c r="AW231" s="13" t="s">
        <v>32</v>
      </c>
      <c r="AX231" s="13" t="s">
        <v>75</v>
      </c>
      <c r="AY231" s="227" t="s">
        <v>119</v>
      </c>
    </row>
    <row r="232" spans="1:65" s="13" customFormat="1">
      <c r="B232" s="217"/>
      <c r="C232" s="218"/>
      <c r="D232" s="219" t="s">
        <v>129</v>
      </c>
      <c r="E232" s="220" t="s">
        <v>1</v>
      </c>
      <c r="F232" s="221" t="s">
        <v>419</v>
      </c>
      <c r="G232" s="218"/>
      <c r="H232" s="220" t="s">
        <v>1</v>
      </c>
      <c r="I232" s="222"/>
      <c r="J232" s="218"/>
      <c r="K232" s="218"/>
      <c r="L232" s="223"/>
      <c r="M232" s="224"/>
      <c r="N232" s="225"/>
      <c r="O232" s="225"/>
      <c r="P232" s="225"/>
      <c r="Q232" s="225"/>
      <c r="R232" s="225"/>
      <c r="S232" s="225"/>
      <c r="T232" s="226"/>
      <c r="AT232" s="227" t="s">
        <v>129</v>
      </c>
      <c r="AU232" s="227" t="s">
        <v>85</v>
      </c>
      <c r="AV232" s="13" t="s">
        <v>83</v>
      </c>
      <c r="AW232" s="13" t="s">
        <v>32</v>
      </c>
      <c r="AX232" s="13" t="s">
        <v>75</v>
      </c>
      <c r="AY232" s="227" t="s">
        <v>119</v>
      </c>
    </row>
    <row r="233" spans="1:65" s="14" customFormat="1">
      <c r="B233" s="228"/>
      <c r="C233" s="229"/>
      <c r="D233" s="219" t="s">
        <v>129</v>
      </c>
      <c r="E233" s="230" t="s">
        <v>1</v>
      </c>
      <c r="F233" s="231" t="s">
        <v>420</v>
      </c>
      <c r="G233" s="229"/>
      <c r="H233" s="232">
        <v>11.363</v>
      </c>
      <c r="I233" s="233"/>
      <c r="J233" s="229"/>
      <c r="K233" s="229"/>
      <c r="L233" s="234"/>
      <c r="M233" s="235"/>
      <c r="N233" s="236"/>
      <c r="O233" s="236"/>
      <c r="P233" s="236"/>
      <c r="Q233" s="236"/>
      <c r="R233" s="236"/>
      <c r="S233" s="236"/>
      <c r="T233" s="237"/>
      <c r="AT233" s="238" t="s">
        <v>129</v>
      </c>
      <c r="AU233" s="238" t="s">
        <v>85</v>
      </c>
      <c r="AV233" s="14" t="s">
        <v>85</v>
      </c>
      <c r="AW233" s="14" t="s">
        <v>32</v>
      </c>
      <c r="AX233" s="14" t="s">
        <v>75</v>
      </c>
      <c r="AY233" s="238" t="s">
        <v>119</v>
      </c>
    </row>
    <row r="234" spans="1:65" s="14" customFormat="1">
      <c r="B234" s="228"/>
      <c r="C234" s="229"/>
      <c r="D234" s="219" t="s">
        <v>129</v>
      </c>
      <c r="E234" s="230" t="s">
        <v>1</v>
      </c>
      <c r="F234" s="231" t="s">
        <v>421</v>
      </c>
      <c r="G234" s="229"/>
      <c r="H234" s="232">
        <v>5.2069999999999999</v>
      </c>
      <c r="I234" s="233"/>
      <c r="J234" s="229"/>
      <c r="K234" s="229"/>
      <c r="L234" s="234"/>
      <c r="M234" s="235"/>
      <c r="N234" s="236"/>
      <c r="O234" s="236"/>
      <c r="P234" s="236"/>
      <c r="Q234" s="236"/>
      <c r="R234" s="236"/>
      <c r="S234" s="236"/>
      <c r="T234" s="237"/>
      <c r="AT234" s="238" t="s">
        <v>129</v>
      </c>
      <c r="AU234" s="238" t="s">
        <v>85</v>
      </c>
      <c r="AV234" s="14" t="s">
        <v>85</v>
      </c>
      <c r="AW234" s="14" t="s">
        <v>32</v>
      </c>
      <c r="AX234" s="14" t="s">
        <v>75</v>
      </c>
      <c r="AY234" s="238" t="s">
        <v>119</v>
      </c>
    </row>
    <row r="235" spans="1:65" s="14" customFormat="1">
      <c r="B235" s="228"/>
      <c r="C235" s="229"/>
      <c r="D235" s="219" t="s">
        <v>129</v>
      </c>
      <c r="E235" s="230" t="s">
        <v>1</v>
      </c>
      <c r="F235" s="231" t="s">
        <v>422</v>
      </c>
      <c r="G235" s="229"/>
      <c r="H235" s="232">
        <v>1.571</v>
      </c>
      <c r="I235" s="233"/>
      <c r="J235" s="229"/>
      <c r="K235" s="229"/>
      <c r="L235" s="234"/>
      <c r="M235" s="235"/>
      <c r="N235" s="236"/>
      <c r="O235" s="236"/>
      <c r="P235" s="236"/>
      <c r="Q235" s="236"/>
      <c r="R235" s="236"/>
      <c r="S235" s="236"/>
      <c r="T235" s="237"/>
      <c r="AT235" s="238" t="s">
        <v>129</v>
      </c>
      <c r="AU235" s="238" t="s">
        <v>85</v>
      </c>
      <c r="AV235" s="14" t="s">
        <v>85</v>
      </c>
      <c r="AW235" s="14" t="s">
        <v>32</v>
      </c>
      <c r="AX235" s="14" t="s">
        <v>75</v>
      </c>
      <c r="AY235" s="238" t="s">
        <v>119</v>
      </c>
    </row>
    <row r="236" spans="1:65" s="14" customFormat="1">
      <c r="B236" s="228"/>
      <c r="C236" s="229"/>
      <c r="D236" s="219" t="s">
        <v>129</v>
      </c>
      <c r="E236" s="230" t="s">
        <v>1</v>
      </c>
      <c r="F236" s="231" t="s">
        <v>423</v>
      </c>
      <c r="G236" s="229"/>
      <c r="H236" s="232">
        <v>0.498</v>
      </c>
      <c r="I236" s="233"/>
      <c r="J236" s="229"/>
      <c r="K236" s="229"/>
      <c r="L236" s="234"/>
      <c r="M236" s="235"/>
      <c r="N236" s="236"/>
      <c r="O236" s="236"/>
      <c r="P236" s="236"/>
      <c r="Q236" s="236"/>
      <c r="R236" s="236"/>
      <c r="S236" s="236"/>
      <c r="T236" s="237"/>
      <c r="AT236" s="238" t="s">
        <v>129</v>
      </c>
      <c r="AU236" s="238" t="s">
        <v>85</v>
      </c>
      <c r="AV236" s="14" t="s">
        <v>85</v>
      </c>
      <c r="AW236" s="14" t="s">
        <v>32</v>
      </c>
      <c r="AX236" s="14" t="s">
        <v>75</v>
      </c>
      <c r="AY236" s="238" t="s">
        <v>119</v>
      </c>
    </row>
    <row r="237" spans="1:65" s="13" customFormat="1">
      <c r="B237" s="217"/>
      <c r="C237" s="218"/>
      <c r="D237" s="219" t="s">
        <v>129</v>
      </c>
      <c r="E237" s="220" t="s">
        <v>1</v>
      </c>
      <c r="F237" s="221" t="s">
        <v>409</v>
      </c>
      <c r="G237" s="218"/>
      <c r="H237" s="220" t="s">
        <v>1</v>
      </c>
      <c r="I237" s="222"/>
      <c r="J237" s="218"/>
      <c r="K237" s="218"/>
      <c r="L237" s="223"/>
      <c r="M237" s="224"/>
      <c r="N237" s="225"/>
      <c r="O237" s="225"/>
      <c r="P237" s="225"/>
      <c r="Q237" s="225"/>
      <c r="R237" s="225"/>
      <c r="S237" s="225"/>
      <c r="T237" s="226"/>
      <c r="AT237" s="227" t="s">
        <v>129</v>
      </c>
      <c r="AU237" s="227" t="s">
        <v>85</v>
      </c>
      <c r="AV237" s="13" t="s">
        <v>83</v>
      </c>
      <c r="AW237" s="13" t="s">
        <v>32</v>
      </c>
      <c r="AX237" s="13" t="s">
        <v>75</v>
      </c>
      <c r="AY237" s="227" t="s">
        <v>119</v>
      </c>
    </row>
    <row r="238" spans="1:65" s="14" customFormat="1">
      <c r="B238" s="228"/>
      <c r="C238" s="229"/>
      <c r="D238" s="219" t="s">
        <v>129</v>
      </c>
      <c r="E238" s="230" t="s">
        <v>1</v>
      </c>
      <c r="F238" s="231" t="s">
        <v>424</v>
      </c>
      <c r="G238" s="229"/>
      <c r="H238" s="232">
        <v>1.59</v>
      </c>
      <c r="I238" s="233"/>
      <c r="J238" s="229"/>
      <c r="K238" s="229"/>
      <c r="L238" s="234"/>
      <c r="M238" s="235"/>
      <c r="N238" s="236"/>
      <c r="O238" s="236"/>
      <c r="P238" s="236"/>
      <c r="Q238" s="236"/>
      <c r="R238" s="236"/>
      <c r="S238" s="236"/>
      <c r="T238" s="237"/>
      <c r="AT238" s="238" t="s">
        <v>129</v>
      </c>
      <c r="AU238" s="238" t="s">
        <v>85</v>
      </c>
      <c r="AV238" s="14" t="s">
        <v>85</v>
      </c>
      <c r="AW238" s="14" t="s">
        <v>32</v>
      </c>
      <c r="AX238" s="14" t="s">
        <v>75</v>
      </c>
      <c r="AY238" s="238" t="s">
        <v>119</v>
      </c>
    </row>
    <row r="239" spans="1:65" s="14" customFormat="1" ht="22.5">
      <c r="B239" s="228"/>
      <c r="C239" s="229"/>
      <c r="D239" s="219" t="s">
        <v>129</v>
      </c>
      <c r="E239" s="230" t="s">
        <v>1</v>
      </c>
      <c r="F239" s="231" t="s">
        <v>425</v>
      </c>
      <c r="G239" s="229"/>
      <c r="H239" s="232">
        <v>1.3759999999999999</v>
      </c>
      <c r="I239" s="233"/>
      <c r="J239" s="229"/>
      <c r="K239" s="229"/>
      <c r="L239" s="234"/>
      <c r="M239" s="235"/>
      <c r="N239" s="236"/>
      <c r="O239" s="236"/>
      <c r="P239" s="236"/>
      <c r="Q239" s="236"/>
      <c r="R239" s="236"/>
      <c r="S239" s="236"/>
      <c r="T239" s="237"/>
      <c r="AT239" s="238" t="s">
        <v>129</v>
      </c>
      <c r="AU239" s="238" t="s">
        <v>85</v>
      </c>
      <c r="AV239" s="14" t="s">
        <v>85</v>
      </c>
      <c r="AW239" s="14" t="s">
        <v>32</v>
      </c>
      <c r="AX239" s="14" t="s">
        <v>75</v>
      </c>
      <c r="AY239" s="238" t="s">
        <v>119</v>
      </c>
    </row>
    <row r="240" spans="1:65" s="14" customFormat="1">
      <c r="B240" s="228"/>
      <c r="C240" s="229"/>
      <c r="D240" s="219" t="s">
        <v>129</v>
      </c>
      <c r="E240" s="230" t="s">
        <v>1</v>
      </c>
      <c r="F240" s="231" t="s">
        <v>426</v>
      </c>
      <c r="G240" s="229"/>
      <c r="H240" s="232">
        <v>1.946</v>
      </c>
      <c r="I240" s="233"/>
      <c r="J240" s="229"/>
      <c r="K240" s="229"/>
      <c r="L240" s="234"/>
      <c r="M240" s="235"/>
      <c r="N240" s="236"/>
      <c r="O240" s="236"/>
      <c r="P240" s="236"/>
      <c r="Q240" s="236"/>
      <c r="R240" s="236"/>
      <c r="S240" s="236"/>
      <c r="T240" s="237"/>
      <c r="AT240" s="238" t="s">
        <v>129</v>
      </c>
      <c r="AU240" s="238" t="s">
        <v>85</v>
      </c>
      <c r="AV240" s="14" t="s">
        <v>85</v>
      </c>
      <c r="AW240" s="14" t="s">
        <v>32</v>
      </c>
      <c r="AX240" s="14" t="s">
        <v>75</v>
      </c>
      <c r="AY240" s="238" t="s">
        <v>119</v>
      </c>
    </row>
    <row r="241" spans="1:65" s="14" customFormat="1" ht="22.5">
      <c r="B241" s="228"/>
      <c r="C241" s="229"/>
      <c r="D241" s="219" t="s">
        <v>129</v>
      </c>
      <c r="E241" s="230" t="s">
        <v>1</v>
      </c>
      <c r="F241" s="231" t="s">
        <v>427</v>
      </c>
      <c r="G241" s="229"/>
      <c r="H241" s="232">
        <v>1.5249999999999999</v>
      </c>
      <c r="I241" s="233"/>
      <c r="J241" s="229"/>
      <c r="K241" s="229"/>
      <c r="L241" s="234"/>
      <c r="M241" s="235"/>
      <c r="N241" s="236"/>
      <c r="O241" s="236"/>
      <c r="P241" s="236"/>
      <c r="Q241" s="236"/>
      <c r="R241" s="236"/>
      <c r="S241" s="236"/>
      <c r="T241" s="237"/>
      <c r="AT241" s="238" t="s">
        <v>129</v>
      </c>
      <c r="AU241" s="238" t="s">
        <v>85</v>
      </c>
      <c r="AV241" s="14" t="s">
        <v>85</v>
      </c>
      <c r="AW241" s="14" t="s">
        <v>32</v>
      </c>
      <c r="AX241" s="14" t="s">
        <v>75</v>
      </c>
      <c r="AY241" s="238" t="s">
        <v>119</v>
      </c>
    </row>
    <row r="242" spans="1:65" s="15" customFormat="1">
      <c r="B242" s="244"/>
      <c r="C242" s="245"/>
      <c r="D242" s="219" t="s">
        <v>129</v>
      </c>
      <c r="E242" s="246" t="s">
        <v>1</v>
      </c>
      <c r="F242" s="247" t="s">
        <v>296</v>
      </c>
      <c r="G242" s="245"/>
      <c r="H242" s="248">
        <v>25.076000000000001</v>
      </c>
      <c r="I242" s="249"/>
      <c r="J242" s="245"/>
      <c r="K242" s="245"/>
      <c r="L242" s="250"/>
      <c r="M242" s="251"/>
      <c r="N242" s="252"/>
      <c r="O242" s="252"/>
      <c r="P242" s="252"/>
      <c r="Q242" s="252"/>
      <c r="R242" s="252"/>
      <c r="S242" s="252"/>
      <c r="T242" s="253"/>
      <c r="AT242" s="254" t="s">
        <v>129</v>
      </c>
      <c r="AU242" s="254" t="s">
        <v>85</v>
      </c>
      <c r="AV242" s="15" t="s">
        <v>141</v>
      </c>
      <c r="AW242" s="15" t="s">
        <v>32</v>
      </c>
      <c r="AX242" s="15" t="s">
        <v>83</v>
      </c>
      <c r="AY242" s="254" t="s">
        <v>119</v>
      </c>
    </row>
    <row r="243" spans="1:65" s="2" customFormat="1" ht="12">
      <c r="A243" s="35"/>
      <c r="B243" s="36"/>
      <c r="C243" s="204" t="s">
        <v>428</v>
      </c>
      <c r="D243" s="204" t="s">
        <v>122</v>
      </c>
      <c r="E243" s="205" t="s">
        <v>429</v>
      </c>
      <c r="F243" s="206" t="s">
        <v>430</v>
      </c>
      <c r="G243" s="207" t="s">
        <v>199</v>
      </c>
      <c r="H243" s="208">
        <v>182.37899999999999</v>
      </c>
      <c r="I243" s="209"/>
      <c r="J243" s="210">
        <f>ROUND(I243*H243,2)</f>
        <v>0</v>
      </c>
      <c r="K243" s="206" t="s">
        <v>126</v>
      </c>
      <c r="L243" s="40"/>
      <c r="M243" s="211" t="s">
        <v>1</v>
      </c>
      <c r="N243" s="212" t="s">
        <v>40</v>
      </c>
      <c r="O243" s="72"/>
      <c r="P243" s="213">
        <f>O243*H243</f>
        <v>0</v>
      </c>
      <c r="Q243" s="213">
        <v>2.6900000000000001E-3</v>
      </c>
      <c r="R243" s="213">
        <f>Q243*H243</f>
        <v>0.49059951000000002</v>
      </c>
      <c r="S243" s="213">
        <v>0</v>
      </c>
      <c r="T243" s="214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15" t="s">
        <v>141</v>
      </c>
      <c r="AT243" s="215" t="s">
        <v>122</v>
      </c>
      <c r="AU243" s="215" t="s">
        <v>85</v>
      </c>
      <c r="AY243" s="18" t="s">
        <v>119</v>
      </c>
      <c r="BE243" s="216">
        <f>IF(N243="základní",J243,0)</f>
        <v>0</v>
      </c>
      <c r="BF243" s="216">
        <f>IF(N243="snížená",J243,0)</f>
        <v>0</v>
      </c>
      <c r="BG243" s="216">
        <f>IF(N243="zákl. přenesená",J243,0)</f>
        <v>0</v>
      </c>
      <c r="BH243" s="216">
        <f>IF(N243="sníž. přenesená",J243,0)</f>
        <v>0</v>
      </c>
      <c r="BI243" s="216">
        <f>IF(N243="nulová",J243,0)</f>
        <v>0</v>
      </c>
      <c r="BJ243" s="18" t="s">
        <v>83</v>
      </c>
      <c r="BK243" s="216">
        <f>ROUND(I243*H243,2)</f>
        <v>0</v>
      </c>
      <c r="BL243" s="18" t="s">
        <v>141</v>
      </c>
      <c r="BM243" s="215" t="s">
        <v>431</v>
      </c>
    </row>
    <row r="244" spans="1:65" s="13" customFormat="1">
      <c r="B244" s="217"/>
      <c r="C244" s="218"/>
      <c r="D244" s="219" t="s">
        <v>129</v>
      </c>
      <c r="E244" s="220" t="s">
        <v>1</v>
      </c>
      <c r="F244" s="221" t="s">
        <v>418</v>
      </c>
      <c r="G244" s="218"/>
      <c r="H244" s="220" t="s">
        <v>1</v>
      </c>
      <c r="I244" s="222"/>
      <c r="J244" s="218"/>
      <c r="K244" s="218"/>
      <c r="L244" s="223"/>
      <c r="M244" s="224"/>
      <c r="N244" s="225"/>
      <c r="O244" s="225"/>
      <c r="P244" s="225"/>
      <c r="Q244" s="225"/>
      <c r="R244" s="225"/>
      <c r="S244" s="225"/>
      <c r="T244" s="226"/>
      <c r="AT244" s="227" t="s">
        <v>129</v>
      </c>
      <c r="AU244" s="227" t="s">
        <v>85</v>
      </c>
      <c r="AV244" s="13" t="s">
        <v>83</v>
      </c>
      <c r="AW244" s="13" t="s">
        <v>32</v>
      </c>
      <c r="AX244" s="13" t="s">
        <v>75</v>
      </c>
      <c r="AY244" s="227" t="s">
        <v>119</v>
      </c>
    </row>
    <row r="245" spans="1:65" s="13" customFormat="1">
      <c r="B245" s="217"/>
      <c r="C245" s="218"/>
      <c r="D245" s="219" t="s">
        <v>129</v>
      </c>
      <c r="E245" s="220" t="s">
        <v>1</v>
      </c>
      <c r="F245" s="221" t="s">
        <v>419</v>
      </c>
      <c r="G245" s="218"/>
      <c r="H245" s="220" t="s">
        <v>1</v>
      </c>
      <c r="I245" s="222"/>
      <c r="J245" s="218"/>
      <c r="K245" s="218"/>
      <c r="L245" s="223"/>
      <c r="M245" s="224"/>
      <c r="N245" s="225"/>
      <c r="O245" s="225"/>
      <c r="P245" s="225"/>
      <c r="Q245" s="225"/>
      <c r="R245" s="225"/>
      <c r="S245" s="225"/>
      <c r="T245" s="226"/>
      <c r="AT245" s="227" t="s">
        <v>129</v>
      </c>
      <c r="AU245" s="227" t="s">
        <v>85</v>
      </c>
      <c r="AV245" s="13" t="s">
        <v>83</v>
      </c>
      <c r="AW245" s="13" t="s">
        <v>32</v>
      </c>
      <c r="AX245" s="13" t="s">
        <v>75</v>
      </c>
      <c r="AY245" s="227" t="s">
        <v>119</v>
      </c>
    </row>
    <row r="246" spans="1:65" s="14" customFormat="1">
      <c r="B246" s="228"/>
      <c r="C246" s="229"/>
      <c r="D246" s="219" t="s">
        <v>129</v>
      </c>
      <c r="E246" s="230" t="s">
        <v>1</v>
      </c>
      <c r="F246" s="231" t="s">
        <v>432</v>
      </c>
      <c r="G246" s="229"/>
      <c r="H246" s="232">
        <v>77.900999999999996</v>
      </c>
      <c r="I246" s="233"/>
      <c r="J246" s="229"/>
      <c r="K246" s="229"/>
      <c r="L246" s="234"/>
      <c r="M246" s="235"/>
      <c r="N246" s="236"/>
      <c r="O246" s="236"/>
      <c r="P246" s="236"/>
      <c r="Q246" s="236"/>
      <c r="R246" s="236"/>
      <c r="S246" s="236"/>
      <c r="T246" s="237"/>
      <c r="AT246" s="238" t="s">
        <v>129</v>
      </c>
      <c r="AU246" s="238" t="s">
        <v>85</v>
      </c>
      <c r="AV246" s="14" t="s">
        <v>85</v>
      </c>
      <c r="AW246" s="14" t="s">
        <v>32</v>
      </c>
      <c r="AX246" s="14" t="s">
        <v>75</v>
      </c>
      <c r="AY246" s="238" t="s">
        <v>119</v>
      </c>
    </row>
    <row r="247" spans="1:65" s="14" customFormat="1" ht="22.5">
      <c r="B247" s="228"/>
      <c r="C247" s="229"/>
      <c r="D247" s="219" t="s">
        <v>129</v>
      </c>
      <c r="E247" s="230" t="s">
        <v>1</v>
      </c>
      <c r="F247" s="231" t="s">
        <v>433</v>
      </c>
      <c r="G247" s="229"/>
      <c r="H247" s="232">
        <v>41.887999999999998</v>
      </c>
      <c r="I247" s="233"/>
      <c r="J247" s="229"/>
      <c r="K247" s="229"/>
      <c r="L247" s="234"/>
      <c r="M247" s="235"/>
      <c r="N247" s="236"/>
      <c r="O247" s="236"/>
      <c r="P247" s="236"/>
      <c r="Q247" s="236"/>
      <c r="R247" s="236"/>
      <c r="S247" s="236"/>
      <c r="T247" s="237"/>
      <c r="AT247" s="238" t="s">
        <v>129</v>
      </c>
      <c r="AU247" s="238" t="s">
        <v>85</v>
      </c>
      <c r="AV247" s="14" t="s">
        <v>85</v>
      </c>
      <c r="AW247" s="14" t="s">
        <v>32</v>
      </c>
      <c r="AX247" s="14" t="s">
        <v>75</v>
      </c>
      <c r="AY247" s="238" t="s">
        <v>119</v>
      </c>
    </row>
    <row r="248" spans="1:65" s="14" customFormat="1" ht="22.5">
      <c r="B248" s="228"/>
      <c r="C248" s="229"/>
      <c r="D248" s="219" t="s">
        <v>129</v>
      </c>
      <c r="E248" s="230" t="s">
        <v>1</v>
      </c>
      <c r="F248" s="231" t="s">
        <v>434</v>
      </c>
      <c r="G248" s="229"/>
      <c r="H248" s="232">
        <v>12.718</v>
      </c>
      <c r="I248" s="233"/>
      <c r="J248" s="229"/>
      <c r="K248" s="229"/>
      <c r="L248" s="234"/>
      <c r="M248" s="235"/>
      <c r="N248" s="236"/>
      <c r="O248" s="236"/>
      <c r="P248" s="236"/>
      <c r="Q248" s="236"/>
      <c r="R248" s="236"/>
      <c r="S248" s="236"/>
      <c r="T248" s="237"/>
      <c r="AT248" s="238" t="s">
        <v>129</v>
      </c>
      <c r="AU248" s="238" t="s">
        <v>85</v>
      </c>
      <c r="AV248" s="14" t="s">
        <v>85</v>
      </c>
      <c r="AW248" s="14" t="s">
        <v>32</v>
      </c>
      <c r="AX248" s="14" t="s">
        <v>75</v>
      </c>
      <c r="AY248" s="238" t="s">
        <v>119</v>
      </c>
    </row>
    <row r="249" spans="1:65" s="14" customFormat="1">
      <c r="B249" s="228"/>
      <c r="C249" s="229"/>
      <c r="D249" s="219" t="s">
        <v>129</v>
      </c>
      <c r="E249" s="230" t="s">
        <v>1</v>
      </c>
      <c r="F249" s="231" t="s">
        <v>435</v>
      </c>
      <c r="G249" s="229"/>
      <c r="H249" s="232">
        <v>3.96</v>
      </c>
      <c r="I249" s="233"/>
      <c r="J249" s="229"/>
      <c r="K249" s="229"/>
      <c r="L249" s="234"/>
      <c r="M249" s="235"/>
      <c r="N249" s="236"/>
      <c r="O249" s="236"/>
      <c r="P249" s="236"/>
      <c r="Q249" s="236"/>
      <c r="R249" s="236"/>
      <c r="S249" s="236"/>
      <c r="T249" s="237"/>
      <c r="AT249" s="238" t="s">
        <v>129</v>
      </c>
      <c r="AU249" s="238" t="s">
        <v>85</v>
      </c>
      <c r="AV249" s="14" t="s">
        <v>85</v>
      </c>
      <c r="AW249" s="14" t="s">
        <v>32</v>
      </c>
      <c r="AX249" s="14" t="s">
        <v>75</v>
      </c>
      <c r="AY249" s="238" t="s">
        <v>119</v>
      </c>
    </row>
    <row r="250" spans="1:65" s="13" customFormat="1">
      <c r="B250" s="217"/>
      <c r="C250" s="218"/>
      <c r="D250" s="219" t="s">
        <v>129</v>
      </c>
      <c r="E250" s="220" t="s">
        <v>1</v>
      </c>
      <c r="F250" s="221" t="s">
        <v>409</v>
      </c>
      <c r="G250" s="218"/>
      <c r="H250" s="220" t="s">
        <v>1</v>
      </c>
      <c r="I250" s="222"/>
      <c r="J250" s="218"/>
      <c r="K250" s="218"/>
      <c r="L250" s="223"/>
      <c r="M250" s="224"/>
      <c r="N250" s="225"/>
      <c r="O250" s="225"/>
      <c r="P250" s="225"/>
      <c r="Q250" s="225"/>
      <c r="R250" s="225"/>
      <c r="S250" s="225"/>
      <c r="T250" s="226"/>
      <c r="AT250" s="227" t="s">
        <v>129</v>
      </c>
      <c r="AU250" s="227" t="s">
        <v>85</v>
      </c>
      <c r="AV250" s="13" t="s">
        <v>83</v>
      </c>
      <c r="AW250" s="13" t="s">
        <v>32</v>
      </c>
      <c r="AX250" s="13" t="s">
        <v>75</v>
      </c>
      <c r="AY250" s="227" t="s">
        <v>119</v>
      </c>
    </row>
    <row r="251" spans="1:65" s="14" customFormat="1" ht="22.5">
      <c r="B251" s="228"/>
      <c r="C251" s="229"/>
      <c r="D251" s="219" t="s">
        <v>129</v>
      </c>
      <c r="E251" s="230" t="s">
        <v>1</v>
      </c>
      <c r="F251" s="231" t="s">
        <v>436</v>
      </c>
      <c r="G251" s="229"/>
      <c r="H251" s="232">
        <v>11.438000000000001</v>
      </c>
      <c r="I251" s="233"/>
      <c r="J251" s="229"/>
      <c r="K251" s="229"/>
      <c r="L251" s="234"/>
      <c r="M251" s="235"/>
      <c r="N251" s="236"/>
      <c r="O251" s="236"/>
      <c r="P251" s="236"/>
      <c r="Q251" s="236"/>
      <c r="R251" s="236"/>
      <c r="S251" s="236"/>
      <c r="T251" s="237"/>
      <c r="AT251" s="238" t="s">
        <v>129</v>
      </c>
      <c r="AU251" s="238" t="s">
        <v>85</v>
      </c>
      <c r="AV251" s="14" t="s">
        <v>85</v>
      </c>
      <c r="AW251" s="14" t="s">
        <v>32</v>
      </c>
      <c r="AX251" s="14" t="s">
        <v>75</v>
      </c>
      <c r="AY251" s="238" t="s">
        <v>119</v>
      </c>
    </row>
    <row r="252" spans="1:65" s="14" customFormat="1" ht="22.5">
      <c r="B252" s="228"/>
      <c r="C252" s="229"/>
      <c r="D252" s="219" t="s">
        <v>129</v>
      </c>
      <c r="E252" s="230" t="s">
        <v>1</v>
      </c>
      <c r="F252" s="231" t="s">
        <v>437</v>
      </c>
      <c r="G252" s="229"/>
      <c r="H252" s="232">
        <v>9.8339999999999996</v>
      </c>
      <c r="I252" s="233"/>
      <c r="J252" s="229"/>
      <c r="K252" s="229"/>
      <c r="L252" s="234"/>
      <c r="M252" s="235"/>
      <c r="N252" s="236"/>
      <c r="O252" s="236"/>
      <c r="P252" s="236"/>
      <c r="Q252" s="236"/>
      <c r="R252" s="236"/>
      <c r="S252" s="236"/>
      <c r="T252" s="237"/>
      <c r="AT252" s="238" t="s">
        <v>129</v>
      </c>
      <c r="AU252" s="238" t="s">
        <v>85</v>
      </c>
      <c r="AV252" s="14" t="s">
        <v>85</v>
      </c>
      <c r="AW252" s="14" t="s">
        <v>32</v>
      </c>
      <c r="AX252" s="14" t="s">
        <v>75</v>
      </c>
      <c r="AY252" s="238" t="s">
        <v>119</v>
      </c>
    </row>
    <row r="253" spans="1:65" s="14" customFormat="1" ht="22.5">
      <c r="B253" s="228"/>
      <c r="C253" s="229"/>
      <c r="D253" s="219" t="s">
        <v>129</v>
      </c>
      <c r="E253" s="230" t="s">
        <v>1</v>
      </c>
      <c r="F253" s="231" t="s">
        <v>438</v>
      </c>
      <c r="G253" s="229"/>
      <c r="H253" s="232">
        <v>13.811</v>
      </c>
      <c r="I253" s="233"/>
      <c r="J253" s="229"/>
      <c r="K253" s="229"/>
      <c r="L253" s="234"/>
      <c r="M253" s="235"/>
      <c r="N253" s="236"/>
      <c r="O253" s="236"/>
      <c r="P253" s="236"/>
      <c r="Q253" s="236"/>
      <c r="R253" s="236"/>
      <c r="S253" s="236"/>
      <c r="T253" s="237"/>
      <c r="AT253" s="238" t="s">
        <v>129</v>
      </c>
      <c r="AU253" s="238" t="s">
        <v>85</v>
      </c>
      <c r="AV253" s="14" t="s">
        <v>85</v>
      </c>
      <c r="AW253" s="14" t="s">
        <v>32</v>
      </c>
      <c r="AX253" s="14" t="s">
        <v>75</v>
      </c>
      <c r="AY253" s="238" t="s">
        <v>119</v>
      </c>
    </row>
    <row r="254" spans="1:65" s="14" customFormat="1" ht="22.5">
      <c r="B254" s="228"/>
      <c r="C254" s="229"/>
      <c r="D254" s="219" t="s">
        <v>129</v>
      </c>
      <c r="E254" s="230" t="s">
        <v>1</v>
      </c>
      <c r="F254" s="231" t="s">
        <v>439</v>
      </c>
      <c r="G254" s="229"/>
      <c r="H254" s="232">
        <v>10.829000000000001</v>
      </c>
      <c r="I254" s="233"/>
      <c r="J254" s="229"/>
      <c r="K254" s="229"/>
      <c r="L254" s="234"/>
      <c r="M254" s="235"/>
      <c r="N254" s="236"/>
      <c r="O254" s="236"/>
      <c r="P254" s="236"/>
      <c r="Q254" s="236"/>
      <c r="R254" s="236"/>
      <c r="S254" s="236"/>
      <c r="T254" s="237"/>
      <c r="AT254" s="238" t="s">
        <v>129</v>
      </c>
      <c r="AU254" s="238" t="s">
        <v>85</v>
      </c>
      <c r="AV254" s="14" t="s">
        <v>85</v>
      </c>
      <c r="AW254" s="14" t="s">
        <v>32</v>
      </c>
      <c r="AX254" s="14" t="s">
        <v>75</v>
      </c>
      <c r="AY254" s="238" t="s">
        <v>119</v>
      </c>
    </row>
    <row r="255" spans="1:65" s="15" customFormat="1">
      <c r="B255" s="244"/>
      <c r="C255" s="245"/>
      <c r="D255" s="219" t="s">
        <v>129</v>
      </c>
      <c r="E255" s="246" t="s">
        <v>198</v>
      </c>
      <c r="F255" s="247" t="s">
        <v>296</v>
      </c>
      <c r="G255" s="245"/>
      <c r="H255" s="248">
        <v>182.37899999999999</v>
      </c>
      <c r="I255" s="249"/>
      <c r="J255" s="245"/>
      <c r="K255" s="245"/>
      <c r="L255" s="250"/>
      <c r="M255" s="251"/>
      <c r="N255" s="252"/>
      <c r="O255" s="252"/>
      <c r="P255" s="252"/>
      <c r="Q255" s="252"/>
      <c r="R255" s="252"/>
      <c r="S255" s="252"/>
      <c r="T255" s="253"/>
      <c r="AT255" s="254" t="s">
        <v>129</v>
      </c>
      <c r="AU255" s="254" t="s">
        <v>85</v>
      </c>
      <c r="AV255" s="15" t="s">
        <v>141</v>
      </c>
      <c r="AW255" s="15" t="s">
        <v>32</v>
      </c>
      <c r="AX255" s="15" t="s">
        <v>83</v>
      </c>
      <c r="AY255" s="254" t="s">
        <v>119</v>
      </c>
    </row>
    <row r="256" spans="1:65" s="2" customFormat="1" ht="12">
      <c r="A256" s="35"/>
      <c r="B256" s="36"/>
      <c r="C256" s="204" t="s">
        <v>440</v>
      </c>
      <c r="D256" s="204" t="s">
        <v>122</v>
      </c>
      <c r="E256" s="205" t="s">
        <v>441</v>
      </c>
      <c r="F256" s="206" t="s">
        <v>442</v>
      </c>
      <c r="G256" s="207" t="s">
        <v>199</v>
      </c>
      <c r="H256" s="208">
        <v>182.37899999999999</v>
      </c>
      <c r="I256" s="209"/>
      <c r="J256" s="210">
        <f>ROUND(I256*H256,2)</f>
        <v>0</v>
      </c>
      <c r="K256" s="206" t="s">
        <v>126</v>
      </c>
      <c r="L256" s="40"/>
      <c r="M256" s="211" t="s">
        <v>1</v>
      </c>
      <c r="N256" s="212" t="s">
        <v>40</v>
      </c>
      <c r="O256" s="72"/>
      <c r="P256" s="213">
        <f>O256*H256</f>
        <v>0</v>
      </c>
      <c r="Q256" s="213">
        <v>0</v>
      </c>
      <c r="R256" s="213">
        <f>Q256*H256</f>
        <v>0</v>
      </c>
      <c r="S256" s="213">
        <v>0</v>
      </c>
      <c r="T256" s="214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15" t="s">
        <v>141</v>
      </c>
      <c r="AT256" s="215" t="s">
        <v>122</v>
      </c>
      <c r="AU256" s="215" t="s">
        <v>85</v>
      </c>
      <c r="AY256" s="18" t="s">
        <v>119</v>
      </c>
      <c r="BE256" s="216">
        <f>IF(N256="základní",J256,0)</f>
        <v>0</v>
      </c>
      <c r="BF256" s="216">
        <f>IF(N256="snížená",J256,0)</f>
        <v>0</v>
      </c>
      <c r="BG256" s="216">
        <f>IF(N256="zákl. přenesená",J256,0)</f>
        <v>0</v>
      </c>
      <c r="BH256" s="216">
        <f>IF(N256="sníž. přenesená",J256,0)</f>
        <v>0</v>
      </c>
      <c r="BI256" s="216">
        <f>IF(N256="nulová",J256,0)</f>
        <v>0</v>
      </c>
      <c r="BJ256" s="18" t="s">
        <v>83</v>
      </c>
      <c r="BK256" s="216">
        <f>ROUND(I256*H256,2)</f>
        <v>0</v>
      </c>
      <c r="BL256" s="18" t="s">
        <v>141</v>
      </c>
      <c r="BM256" s="215" t="s">
        <v>443</v>
      </c>
    </row>
    <row r="257" spans="1:65" s="14" customFormat="1">
      <c r="B257" s="228"/>
      <c r="C257" s="229"/>
      <c r="D257" s="219" t="s">
        <v>129</v>
      </c>
      <c r="E257" s="230" t="s">
        <v>1</v>
      </c>
      <c r="F257" s="231" t="s">
        <v>198</v>
      </c>
      <c r="G257" s="229"/>
      <c r="H257" s="232">
        <v>182.37899999999999</v>
      </c>
      <c r="I257" s="233"/>
      <c r="J257" s="229"/>
      <c r="K257" s="229"/>
      <c r="L257" s="234"/>
      <c r="M257" s="235"/>
      <c r="N257" s="236"/>
      <c r="O257" s="236"/>
      <c r="P257" s="236"/>
      <c r="Q257" s="236"/>
      <c r="R257" s="236"/>
      <c r="S257" s="236"/>
      <c r="T257" s="237"/>
      <c r="AT257" s="238" t="s">
        <v>129</v>
      </c>
      <c r="AU257" s="238" t="s">
        <v>85</v>
      </c>
      <c r="AV257" s="14" t="s">
        <v>85</v>
      </c>
      <c r="AW257" s="14" t="s">
        <v>32</v>
      </c>
      <c r="AX257" s="14" t="s">
        <v>83</v>
      </c>
      <c r="AY257" s="238" t="s">
        <v>119</v>
      </c>
    </row>
    <row r="258" spans="1:65" s="2" customFormat="1" ht="24">
      <c r="A258" s="35"/>
      <c r="B258" s="36"/>
      <c r="C258" s="204" t="s">
        <v>444</v>
      </c>
      <c r="D258" s="204" t="s">
        <v>122</v>
      </c>
      <c r="E258" s="205" t="s">
        <v>445</v>
      </c>
      <c r="F258" s="206" t="s">
        <v>446</v>
      </c>
      <c r="G258" s="207" t="s">
        <v>242</v>
      </c>
      <c r="H258" s="208">
        <v>2.484</v>
      </c>
      <c r="I258" s="209"/>
      <c r="J258" s="210">
        <f>ROUND(I258*H258,2)</f>
        <v>0</v>
      </c>
      <c r="K258" s="206" t="s">
        <v>126</v>
      </c>
      <c r="L258" s="40"/>
      <c r="M258" s="211" t="s">
        <v>1</v>
      </c>
      <c r="N258" s="212" t="s">
        <v>40</v>
      </c>
      <c r="O258" s="72"/>
      <c r="P258" s="213">
        <f>O258*H258</f>
        <v>0</v>
      </c>
      <c r="Q258" s="213">
        <v>2.45329</v>
      </c>
      <c r="R258" s="213">
        <f>Q258*H258</f>
        <v>6.0939723599999995</v>
      </c>
      <c r="S258" s="213">
        <v>0</v>
      </c>
      <c r="T258" s="214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15" t="s">
        <v>141</v>
      </c>
      <c r="AT258" s="215" t="s">
        <v>122</v>
      </c>
      <c r="AU258" s="215" t="s">
        <v>85</v>
      </c>
      <c r="AY258" s="18" t="s">
        <v>119</v>
      </c>
      <c r="BE258" s="216">
        <f>IF(N258="základní",J258,0)</f>
        <v>0</v>
      </c>
      <c r="BF258" s="216">
        <f>IF(N258="snížená",J258,0)</f>
        <v>0</v>
      </c>
      <c r="BG258" s="216">
        <f>IF(N258="zákl. přenesená",J258,0)</f>
        <v>0</v>
      </c>
      <c r="BH258" s="216">
        <f>IF(N258="sníž. přenesená",J258,0)</f>
        <v>0</v>
      </c>
      <c r="BI258" s="216">
        <f>IF(N258="nulová",J258,0)</f>
        <v>0</v>
      </c>
      <c r="BJ258" s="18" t="s">
        <v>83</v>
      </c>
      <c r="BK258" s="216">
        <f>ROUND(I258*H258,2)</f>
        <v>0</v>
      </c>
      <c r="BL258" s="18" t="s">
        <v>141</v>
      </c>
      <c r="BM258" s="215" t="s">
        <v>447</v>
      </c>
    </row>
    <row r="259" spans="1:65" s="13" customFormat="1">
      <c r="B259" s="217"/>
      <c r="C259" s="218"/>
      <c r="D259" s="219" t="s">
        <v>129</v>
      </c>
      <c r="E259" s="220" t="s">
        <v>1</v>
      </c>
      <c r="F259" s="221" t="s">
        <v>448</v>
      </c>
      <c r="G259" s="218"/>
      <c r="H259" s="220" t="s">
        <v>1</v>
      </c>
      <c r="I259" s="222"/>
      <c r="J259" s="218"/>
      <c r="K259" s="218"/>
      <c r="L259" s="223"/>
      <c r="M259" s="224"/>
      <c r="N259" s="225"/>
      <c r="O259" s="225"/>
      <c r="P259" s="225"/>
      <c r="Q259" s="225"/>
      <c r="R259" s="225"/>
      <c r="S259" s="225"/>
      <c r="T259" s="226"/>
      <c r="AT259" s="227" t="s">
        <v>129</v>
      </c>
      <c r="AU259" s="227" t="s">
        <v>85</v>
      </c>
      <c r="AV259" s="13" t="s">
        <v>83</v>
      </c>
      <c r="AW259" s="13" t="s">
        <v>32</v>
      </c>
      <c r="AX259" s="13" t="s">
        <v>75</v>
      </c>
      <c r="AY259" s="227" t="s">
        <v>119</v>
      </c>
    </row>
    <row r="260" spans="1:65" s="14" customFormat="1">
      <c r="B260" s="228"/>
      <c r="C260" s="229"/>
      <c r="D260" s="219" t="s">
        <v>129</v>
      </c>
      <c r="E260" s="230" t="s">
        <v>1</v>
      </c>
      <c r="F260" s="231" t="s">
        <v>449</v>
      </c>
      <c r="G260" s="229"/>
      <c r="H260" s="232">
        <v>2.3759999999999999</v>
      </c>
      <c r="I260" s="233"/>
      <c r="J260" s="229"/>
      <c r="K260" s="229"/>
      <c r="L260" s="234"/>
      <c r="M260" s="235"/>
      <c r="N260" s="236"/>
      <c r="O260" s="236"/>
      <c r="P260" s="236"/>
      <c r="Q260" s="236"/>
      <c r="R260" s="236"/>
      <c r="S260" s="236"/>
      <c r="T260" s="237"/>
      <c r="AT260" s="238" t="s">
        <v>129</v>
      </c>
      <c r="AU260" s="238" t="s">
        <v>85</v>
      </c>
      <c r="AV260" s="14" t="s">
        <v>85</v>
      </c>
      <c r="AW260" s="14" t="s">
        <v>32</v>
      </c>
      <c r="AX260" s="14" t="s">
        <v>75</v>
      </c>
      <c r="AY260" s="238" t="s">
        <v>119</v>
      </c>
    </row>
    <row r="261" spans="1:65" s="14" customFormat="1">
      <c r="B261" s="228"/>
      <c r="C261" s="229"/>
      <c r="D261" s="219" t="s">
        <v>129</v>
      </c>
      <c r="E261" s="230" t="s">
        <v>1</v>
      </c>
      <c r="F261" s="231" t="s">
        <v>450</v>
      </c>
      <c r="G261" s="229"/>
      <c r="H261" s="232">
        <v>0.108</v>
      </c>
      <c r="I261" s="233"/>
      <c r="J261" s="229"/>
      <c r="K261" s="229"/>
      <c r="L261" s="234"/>
      <c r="M261" s="235"/>
      <c r="N261" s="236"/>
      <c r="O261" s="236"/>
      <c r="P261" s="236"/>
      <c r="Q261" s="236"/>
      <c r="R261" s="236"/>
      <c r="S261" s="236"/>
      <c r="T261" s="237"/>
      <c r="AT261" s="238" t="s">
        <v>129</v>
      </c>
      <c r="AU261" s="238" t="s">
        <v>85</v>
      </c>
      <c r="AV261" s="14" t="s">
        <v>85</v>
      </c>
      <c r="AW261" s="14" t="s">
        <v>32</v>
      </c>
      <c r="AX261" s="14" t="s">
        <v>75</v>
      </c>
      <c r="AY261" s="238" t="s">
        <v>119</v>
      </c>
    </row>
    <row r="262" spans="1:65" s="15" customFormat="1">
      <c r="B262" s="244"/>
      <c r="C262" s="245"/>
      <c r="D262" s="219" t="s">
        <v>129</v>
      </c>
      <c r="E262" s="246" t="s">
        <v>1</v>
      </c>
      <c r="F262" s="247" t="s">
        <v>296</v>
      </c>
      <c r="G262" s="245"/>
      <c r="H262" s="248">
        <v>2.484</v>
      </c>
      <c r="I262" s="249"/>
      <c r="J262" s="245"/>
      <c r="K262" s="245"/>
      <c r="L262" s="250"/>
      <c r="M262" s="251"/>
      <c r="N262" s="252"/>
      <c r="O262" s="252"/>
      <c r="P262" s="252"/>
      <c r="Q262" s="252"/>
      <c r="R262" s="252"/>
      <c r="S262" s="252"/>
      <c r="T262" s="253"/>
      <c r="AT262" s="254" t="s">
        <v>129</v>
      </c>
      <c r="AU262" s="254" t="s">
        <v>85</v>
      </c>
      <c r="AV262" s="15" t="s">
        <v>141</v>
      </c>
      <c r="AW262" s="15" t="s">
        <v>32</v>
      </c>
      <c r="AX262" s="15" t="s">
        <v>83</v>
      </c>
      <c r="AY262" s="254" t="s">
        <v>119</v>
      </c>
    </row>
    <row r="263" spans="1:65" s="2" customFormat="1" ht="12">
      <c r="A263" s="35"/>
      <c r="B263" s="36"/>
      <c r="C263" s="204" t="s">
        <v>451</v>
      </c>
      <c r="D263" s="204" t="s">
        <v>122</v>
      </c>
      <c r="E263" s="205" t="s">
        <v>452</v>
      </c>
      <c r="F263" s="206" t="s">
        <v>453</v>
      </c>
      <c r="G263" s="207" t="s">
        <v>199</v>
      </c>
      <c r="H263" s="208">
        <v>33.119999999999997</v>
      </c>
      <c r="I263" s="209"/>
      <c r="J263" s="210">
        <f>ROUND(I263*H263,2)</f>
        <v>0</v>
      </c>
      <c r="K263" s="206" t="s">
        <v>126</v>
      </c>
      <c r="L263" s="40"/>
      <c r="M263" s="211" t="s">
        <v>1</v>
      </c>
      <c r="N263" s="212" t="s">
        <v>40</v>
      </c>
      <c r="O263" s="72"/>
      <c r="P263" s="213">
        <f>O263*H263</f>
        <v>0</v>
      </c>
      <c r="Q263" s="213">
        <v>2.64E-3</v>
      </c>
      <c r="R263" s="213">
        <f>Q263*H263</f>
        <v>8.7436799999999995E-2</v>
      </c>
      <c r="S263" s="213">
        <v>0</v>
      </c>
      <c r="T263" s="214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15" t="s">
        <v>141</v>
      </c>
      <c r="AT263" s="215" t="s">
        <v>122</v>
      </c>
      <c r="AU263" s="215" t="s">
        <v>85</v>
      </c>
      <c r="AY263" s="18" t="s">
        <v>119</v>
      </c>
      <c r="BE263" s="216">
        <f>IF(N263="základní",J263,0)</f>
        <v>0</v>
      </c>
      <c r="BF263" s="216">
        <f>IF(N263="snížená",J263,0)</f>
        <v>0</v>
      </c>
      <c r="BG263" s="216">
        <f>IF(N263="zákl. přenesená",J263,0)</f>
        <v>0</v>
      </c>
      <c r="BH263" s="216">
        <f>IF(N263="sníž. přenesená",J263,0)</f>
        <v>0</v>
      </c>
      <c r="BI263" s="216">
        <f>IF(N263="nulová",J263,0)</f>
        <v>0</v>
      </c>
      <c r="BJ263" s="18" t="s">
        <v>83</v>
      </c>
      <c r="BK263" s="216">
        <f>ROUND(I263*H263,2)</f>
        <v>0</v>
      </c>
      <c r="BL263" s="18" t="s">
        <v>141</v>
      </c>
      <c r="BM263" s="215" t="s">
        <v>454</v>
      </c>
    </row>
    <row r="264" spans="1:65" s="13" customFormat="1">
      <c r="B264" s="217"/>
      <c r="C264" s="218"/>
      <c r="D264" s="219" t="s">
        <v>129</v>
      </c>
      <c r="E264" s="220" t="s">
        <v>1</v>
      </c>
      <c r="F264" s="221" t="s">
        <v>418</v>
      </c>
      <c r="G264" s="218"/>
      <c r="H264" s="220" t="s">
        <v>1</v>
      </c>
      <c r="I264" s="222"/>
      <c r="J264" s="218"/>
      <c r="K264" s="218"/>
      <c r="L264" s="223"/>
      <c r="M264" s="224"/>
      <c r="N264" s="225"/>
      <c r="O264" s="225"/>
      <c r="P264" s="225"/>
      <c r="Q264" s="225"/>
      <c r="R264" s="225"/>
      <c r="S264" s="225"/>
      <c r="T264" s="226"/>
      <c r="AT264" s="227" t="s">
        <v>129</v>
      </c>
      <c r="AU264" s="227" t="s">
        <v>85</v>
      </c>
      <c r="AV264" s="13" t="s">
        <v>83</v>
      </c>
      <c r="AW264" s="13" t="s">
        <v>32</v>
      </c>
      <c r="AX264" s="13" t="s">
        <v>75</v>
      </c>
      <c r="AY264" s="227" t="s">
        <v>119</v>
      </c>
    </row>
    <row r="265" spans="1:65" s="14" customFormat="1">
      <c r="B265" s="228"/>
      <c r="C265" s="229"/>
      <c r="D265" s="219" t="s">
        <v>129</v>
      </c>
      <c r="E265" s="230" t="s">
        <v>1</v>
      </c>
      <c r="F265" s="231" t="s">
        <v>455</v>
      </c>
      <c r="G265" s="229"/>
      <c r="H265" s="232">
        <v>31.68</v>
      </c>
      <c r="I265" s="233"/>
      <c r="J265" s="229"/>
      <c r="K265" s="229"/>
      <c r="L265" s="234"/>
      <c r="M265" s="235"/>
      <c r="N265" s="236"/>
      <c r="O265" s="236"/>
      <c r="P265" s="236"/>
      <c r="Q265" s="236"/>
      <c r="R265" s="236"/>
      <c r="S265" s="236"/>
      <c r="T265" s="237"/>
      <c r="AT265" s="238" t="s">
        <v>129</v>
      </c>
      <c r="AU265" s="238" t="s">
        <v>85</v>
      </c>
      <c r="AV265" s="14" t="s">
        <v>85</v>
      </c>
      <c r="AW265" s="14" t="s">
        <v>32</v>
      </c>
      <c r="AX265" s="14" t="s">
        <v>75</v>
      </c>
      <c r="AY265" s="238" t="s">
        <v>119</v>
      </c>
    </row>
    <row r="266" spans="1:65" s="14" customFormat="1" ht="22.5">
      <c r="B266" s="228"/>
      <c r="C266" s="229"/>
      <c r="D266" s="219" t="s">
        <v>129</v>
      </c>
      <c r="E266" s="230" t="s">
        <v>1</v>
      </c>
      <c r="F266" s="231" t="s">
        <v>456</v>
      </c>
      <c r="G266" s="229"/>
      <c r="H266" s="232">
        <v>1.44</v>
      </c>
      <c r="I266" s="233"/>
      <c r="J266" s="229"/>
      <c r="K266" s="229"/>
      <c r="L266" s="234"/>
      <c r="M266" s="235"/>
      <c r="N266" s="236"/>
      <c r="O266" s="236"/>
      <c r="P266" s="236"/>
      <c r="Q266" s="236"/>
      <c r="R266" s="236"/>
      <c r="S266" s="236"/>
      <c r="T266" s="237"/>
      <c r="AT266" s="238" t="s">
        <v>129</v>
      </c>
      <c r="AU266" s="238" t="s">
        <v>85</v>
      </c>
      <c r="AV266" s="14" t="s">
        <v>85</v>
      </c>
      <c r="AW266" s="14" t="s">
        <v>32</v>
      </c>
      <c r="AX266" s="14" t="s">
        <v>75</v>
      </c>
      <c r="AY266" s="238" t="s">
        <v>119</v>
      </c>
    </row>
    <row r="267" spans="1:65" s="15" customFormat="1">
      <c r="B267" s="244"/>
      <c r="C267" s="245"/>
      <c r="D267" s="219" t="s">
        <v>129</v>
      </c>
      <c r="E267" s="246" t="s">
        <v>201</v>
      </c>
      <c r="F267" s="247" t="s">
        <v>296</v>
      </c>
      <c r="G267" s="245"/>
      <c r="H267" s="248">
        <v>33.119999999999997</v>
      </c>
      <c r="I267" s="249"/>
      <c r="J267" s="245"/>
      <c r="K267" s="245"/>
      <c r="L267" s="250"/>
      <c r="M267" s="251"/>
      <c r="N267" s="252"/>
      <c r="O267" s="252"/>
      <c r="P267" s="252"/>
      <c r="Q267" s="252"/>
      <c r="R267" s="252"/>
      <c r="S267" s="252"/>
      <c r="T267" s="253"/>
      <c r="AT267" s="254" t="s">
        <v>129</v>
      </c>
      <c r="AU267" s="254" t="s">
        <v>85</v>
      </c>
      <c r="AV267" s="15" t="s">
        <v>141</v>
      </c>
      <c r="AW267" s="15" t="s">
        <v>32</v>
      </c>
      <c r="AX267" s="15" t="s">
        <v>83</v>
      </c>
      <c r="AY267" s="254" t="s">
        <v>119</v>
      </c>
    </row>
    <row r="268" spans="1:65" s="2" customFormat="1" ht="12">
      <c r="A268" s="35"/>
      <c r="B268" s="36"/>
      <c r="C268" s="204" t="s">
        <v>457</v>
      </c>
      <c r="D268" s="204" t="s">
        <v>122</v>
      </c>
      <c r="E268" s="205" t="s">
        <v>458</v>
      </c>
      <c r="F268" s="206" t="s">
        <v>459</v>
      </c>
      <c r="G268" s="207" t="s">
        <v>199</v>
      </c>
      <c r="H268" s="208">
        <v>33.119999999999997</v>
      </c>
      <c r="I268" s="209"/>
      <c r="J268" s="210">
        <f>ROUND(I268*H268,2)</f>
        <v>0</v>
      </c>
      <c r="K268" s="206" t="s">
        <v>126</v>
      </c>
      <c r="L268" s="40"/>
      <c r="M268" s="211" t="s">
        <v>1</v>
      </c>
      <c r="N268" s="212" t="s">
        <v>40</v>
      </c>
      <c r="O268" s="72"/>
      <c r="P268" s="213">
        <f>O268*H268</f>
        <v>0</v>
      </c>
      <c r="Q268" s="213">
        <v>0</v>
      </c>
      <c r="R268" s="213">
        <f>Q268*H268</f>
        <v>0</v>
      </c>
      <c r="S268" s="213">
        <v>0</v>
      </c>
      <c r="T268" s="214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15" t="s">
        <v>141</v>
      </c>
      <c r="AT268" s="215" t="s">
        <v>122</v>
      </c>
      <c r="AU268" s="215" t="s">
        <v>85</v>
      </c>
      <c r="AY268" s="18" t="s">
        <v>119</v>
      </c>
      <c r="BE268" s="216">
        <f>IF(N268="základní",J268,0)</f>
        <v>0</v>
      </c>
      <c r="BF268" s="216">
        <f>IF(N268="snížená",J268,0)</f>
        <v>0</v>
      </c>
      <c r="BG268" s="216">
        <f>IF(N268="zákl. přenesená",J268,0)</f>
        <v>0</v>
      </c>
      <c r="BH268" s="216">
        <f>IF(N268="sníž. přenesená",J268,0)</f>
        <v>0</v>
      </c>
      <c r="BI268" s="216">
        <f>IF(N268="nulová",J268,0)</f>
        <v>0</v>
      </c>
      <c r="BJ268" s="18" t="s">
        <v>83</v>
      </c>
      <c r="BK268" s="216">
        <f>ROUND(I268*H268,2)</f>
        <v>0</v>
      </c>
      <c r="BL268" s="18" t="s">
        <v>141</v>
      </c>
      <c r="BM268" s="215" t="s">
        <v>460</v>
      </c>
    </row>
    <row r="269" spans="1:65" s="14" customFormat="1">
      <c r="B269" s="228"/>
      <c r="C269" s="229"/>
      <c r="D269" s="219" t="s">
        <v>129</v>
      </c>
      <c r="E269" s="230" t="s">
        <v>1</v>
      </c>
      <c r="F269" s="231" t="s">
        <v>201</v>
      </c>
      <c r="G269" s="229"/>
      <c r="H269" s="232">
        <v>33.119999999999997</v>
      </c>
      <c r="I269" s="233"/>
      <c r="J269" s="229"/>
      <c r="K269" s="229"/>
      <c r="L269" s="234"/>
      <c r="M269" s="235"/>
      <c r="N269" s="236"/>
      <c r="O269" s="236"/>
      <c r="P269" s="236"/>
      <c r="Q269" s="236"/>
      <c r="R269" s="236"/>
      <c r="S269" s="236"/>
      <c r="T269" s="237"/>
      <c r="AT269" s="238" t="s">
        <v>129</v>
      </c>
      <c r="AU269" s="238" t="s">
        <v>85</v>
      </c>
      <c r="AV269" s="14" t="s">
        <v>85</v>
      </c>
      <c r="AW269" s="14" t="s">
        <v>32</v>
      </c>
      <c r="AX269" s="14" t="s">
        <v>83</v>
      </c>
      <c r="AY269" s="238" t="s">
        <v>119</v>
      </c>
    </row>
    <row r="270" spans="1:65" s="12" customFormat="1" ht="12.75">
      <c r="B270" s="188"/>
      <c r="C270" s="189"/>
      <c r="D270" s="190" t="s">
        <v>74</v>
      </c>
      <c r="E270" s="202" t="s">
        <v>141</v>
      </c>
      <c r="F270" s="202" t="s">
        <v>461</v>
      </c>
      <c r="G270" s="189"/>
      <c r="H270" s="189"/>
      <c r="I270" s="192"/>
      <c r="J270" s="203">
        <f>BK270</f>
        <v>0</v>
      </c>
      <c r="K270" s="189"/>
      <c r="L270" s="194"/>
      <c r="M270" s="195"/>
      <c r="N270" s="196"/>
      <c r="O270" s="196"/>
      <c r="P270" s="197">
        <f>SUM(P271:P301)</f>
        <v>0</v>
      </c>
      <c r="Q270" s="196"/>
      <c r="R270" s="197">
        <f>SUM(R271:R301)</f>
        <v>50.602506650000002</v>
      </c>
      <c r="S270" s="196"/>
      <c r="T270" s="198">
        <f>SUM(T271:T301)</f>
        <v>0</v>
      </c>
      <c r="AR270" s="199" t="s">
        <v>83</v>
      </c>
      <c r="AT270" s="200" t="s">
        <v>74</v>
      </c>
      <c r="AU270" s="200" t="s">
        <v>83</v>
      </c>
      <c r="AY270" s="199" t="s">
        <v>119</v>
      </c>
      <c r="BK270" s="201">
        <f>SUM(BK271:BK301)</f>
        <v>0</v>
      </c>
    </row>
    <row r="271" spans="1:65" s="2" customFormat="1" ht="36">
      <c r="A271" s="35"/>
      <c r="B271" s="36"/>
      <c r="C271" s="204" t="s">
        <v>462</v>
      </c>
      <c r="D271" s="204" t="s">
        <v>122</v>
      </c>
      <c r="E271" s="205" t="s">
        <v>463</v>
      </c>
      <c r="F271" s="206" t="s">
        <v>464</v>
      </c>
      <c r="G271" s="207" t="s">
        <v>242</v>
      </c>
      <c r="H271" s="208">
        <v>13.561</v>
      </c>
      <c r="I271" s="209"/>
      <c r="J271" s="210">
        <f>ROUND(I271*H271,2)</f>
        <v>0</v>
      </c>
      <c r="K271" s="206" t="s">
        <v>126</v>
      </c>
      <c r="L271" s="40"/>
      <c r="M271" s="211" t="s">
        <v>1</v>
      </c>
      <c r="N271" s="212" t="s">
        <v>40</v>
      </c>
      <c r="O271" s="72"/>
      <c r="P271" s="213">
        <f>O271*H271</f>
        <v>0</v>
      </c>
      <c r="Q271" s="213">
        <v>2.4533700000000001</v>
      </c>
      <c r="R271" s="213">
        <f>Q271*H271</f>
        <v>33.270150569999998</v>
      </c>
      <c r="S271" s="213">
        <v>0</v>
      </c>
      <c r="T271" s="214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15" t="s">
        <v>141</v>
      </c>
      <c r="AT271" s="215" t="s">
        <v>122</v>
      </c>
      <c r="AU271" s="215" t="s">
        <v>85</v>
      </c>
      <c r="AY271" s="18" t="s">
        <v>119</v>
      </c>
      <c r="BE271" s="216">
        <f>IF(N271="základní",J271,0)</f>
        <v>0</v>
      </c>
      <c r="BF271" s="216">
        <f>IF(N271="snížená",J271,0)</f>
        <v>0</v>
      </c>
      <c r="BG271" s="216">
        <f>IF(N271="zákl. přenesená",J271,0)</f>
        <v>0</v>
      </c>
      <c r="BH271" s="216">
        <f>IF(N271="sníž. přenesená",J271,0)</f>
        <v>0</v>
      </c>
      <c r="BI271" s="216">
        <f>IF(N271="nulová",J271,0)</f>
        <v>0</v>
      </c>
      <c r="BJ271" s="18" t="s">
        <v>83</v>
      </c>
      <c r="BK271" s="216">
        <f>ROUND(I271*H271,2)</f>
        <v>0</v>
      </c>
      <c r="BL271" s="18" t="s">
        <v>141</v>
      </c>
      <c r="BM271" s="215" t="s">
        <v>465</v>
      </c>
    </row>
    <row r="272" spans="1:65" s="13" customFormat="1">
      <c r="B272" s="217"/>
      <c r="C272" s="218"/>
      <c r="D272" s="219" t="s">
        <v>129</v>
      </c>
      <c r="E272" s="220" t="s">
        <v>1</v>
      </c>
      <c r="F272" s="221" t="s">
        <v>418</v>
      </c>
      <c r="G272" s="218"/>
      <c r="H272" s="220" t="s">
        <v>1</v>
      </c>
      <c r="I272" s="222"/>
      <c r="J272" s="218"/>
      <c r="K272" s="218"/>
      <c r="L272" s="223"/>
      <c r="M272" s="224"/>
      <c r="N272" s="225"/>
      <c r="O272" s="225"/>
      <c r="P272" s="225"/>
      <c r="Q272" s="225"/>
      <c r="R272" s="225"/>
      <c r="S272" s="225"/>
      <c r="T272" s="226"/>
      <c r="AT272" s="227" t="s">
        <v>129</v>
      </c>
      <c r="AU272" s="227" t="s">
        <v>85</v>
      </c>
      <c r="AV272" s="13" t="s">
        <v>83</v>
      </c>
      <c r="AW272" s="13" t="s">
        <v>32</v>
      </c>
      <c r="AX272" s="13" t="s">
        <v>75</v>
      </c>
      <c r="AY272" s="227" t="s">
        <v>119</v>
      </c>
    </row>
    <row r="273" spans="1:65" s="14" customFormat="1">
      <c r="B273" s="228"/>
      <c r="C273" s="229"/>
      <c r="D273" s="219" t="s">
        <v>129</v>
      </c>
      <c r="E273" s="230" t="s">
        <v>1</v>
      </c>
      <c r="F273" s="231" t="s">
        <v>466</v>
      </c>
      <c r="G273" s="229"/>
      <c r="H273" s="232">
        <v>11.102</v>
      </c>
      <c r="I273" s="233"/>
      <c r="J273" s="229"/>
      <c r="K273" s="229"/>
      <c r="L273" s="234"/>
      <c r="M273" s="235"/>
      <c r="N273" s="236"/>
      <c r="O273" s="236"/>
      <c r="P273" s="236"/>
      <c r="Q273" s="236"/>
      <c r="R273" s="236"/>
      <c r="S273" s="236"/>
      <c r="T273" s="237"/>
      <c r="AT273" s="238" t="s">
        <v>129</v>
      </c>
      <c r="AU273" s="238" t="s">
        <v>85</v>
      </c>
      <c r="AV273" s="14" t="s">
        <v>85</v>
      </c>
      <c r="AW273" s="14" t="s">
        <v>32</v>
      </c>
      <c r="AX273" s="14" t="s">
        <v>75</v>
      </c>
      <c r="AY273" s="238" t="s">
        <v>119</v>
      </c>
    </row>
    <row r="274" spans="1:65" s="14" customFormat="1">
      <c r="B274" s="228"/>
      <c r="C274" s="229"/>
      <c r="D274" s="219" t="s">
        <v>129</v>
      </c>
      <c r="E274" s="230" t="s">
        <v>1</v>
      </c>
      <c r="F274" s="231" t="s">
        <v>467</v>
      </c>
      <c r="G274" s="229"/>
      <c r="H274" s="232">
        <v>2.4590000000000001</v>
      </c>
      <c r="I274" s="233"/>
      <c r="J274" s="229"/>
      <c r="K274" s="229"/>
      <c r="L274" s="234"/>
      <c r="M274" s="235"/>
      <c r="N274" s="236"/>
      <c r="O274" s="236"/>
      <c r="P274" s="236"/>
      <c r="Q274" s="236"/>
      <c r="R274" s="236"/>
      <c r="S274" s="236"/>
      <c r="T274" s="237"/>
      <c r="AT274" s="238" t="s">
        <v>129</v>
      </c>
      <c r="AU274" s="238" t="s">
        <v>85</v>
      </c>
      <c r="AV274" s="14" t="s">
        <v>85</v>
      </c>
      <c r="AW274" s="14" t="s">
        <v>32</v>
      </c>
      <c r="AX274" s="14" t="s">
        <v>75</v>
      </c>
      <c r="AY274" s="238" t="s">
        <v>119</v>
      </c>
    </row>
    <row r="275" spans="1:65" s="15" customFormat="1">
      <c r="B275" s="244"/>
      <c r="C275" s="245"/>
      <c r="D275" s="219" t="s">
        <v>129</v>
      </c>
      <c r="E275" s="246" t="s">
        <v>1</v>
      </c>
      <c r="F275" s="247" t="s">
        <v>296</v>
      </c>
      <c r="G275" s="245"/>
      <c r="H275" s="248">
        <v>13.561</v>
      </c>
      <c r="I275" s="249"/>
      <c r="J275" s="245"/>
      <c r="K275" s="245"/>
      <c r="L275" s="250"/>
      <c r="M275" s="251"/>
      <c r="N275" s="252"/>
      <c r="O275" s="252"/>
      <c r="P275" s="252"/>
      <c r="Q275" s="252"/>
      <c r="R275" s="252"/>
      <c r="S275" s="252"/>
      <c r="T275" s="253"/>
      <c r="AT275" s="254" t="s">
        <v>129</v>
      </c>
      <c r="AU275" s="254" t="s">
        <v>85</v>
      </c>
      <c r="AV275" s="15" t="s">
        <v>141</v>
      </c>
      <c r="AW275" s="15" t="s">
        <v>32</v>
      </c>
      <c r="AX275" s="15" t="s">
        <v>83</v>
      </c>
      <c r="AY275" s="254" t="s">
        <v>119</v>
      </c>
    </row>
    <row r="276" spans="1:65" s="2" customFormat="1" ht="36">
      <c r="A276" s="35"/>
      <c r="B276" s="36"/>
      <c r="C276" s="204" t="s">
        <v>468</v>
      </c>
      <c r="D276" s="204" t="s">
        <v>122</v>
      </c>
      <c r="E276" s="205" t="s">
        <v>469</v>
      </c>
      <c r="F276" s="206" t="s">
        <v>470</v>
      </c>
      <c r="G276" s="207" t="s">
        <v>267</v>
      </c>
      <c r="H276" s="208">
        <v>0.63500000000000001</v>
      </c>
      <c r="I276" s="209"/>
      <c r="J276" s="210">
        <f>ROUND(I276*H276,2)</f>
        <v>0</v>
      </c>
      <c r="K276" s="206" t="s">
        <v>126</v>
      </c>
      <c r="L276" s="40"/>
      <c r="M276" s="211" t="s">
        <v>1</v>
      </c>
      <c r="N276" s="212" t="s">
        <v>40</v>
      </c>
      <c r="O276" s="72"/>
      <c r="P276" s="213">
        <f>O276*H276</f>
        <v>0</v>
      </c>
      <c r="Q276" s="213">
        <v>1.04887</v>
      </c>
      <c r="R276" s="213">
        <f>Q276*H276</f>
        <v>0.66603245</v>
      </c>
      <c r="S276" s="213">
        <v>0</v>
      </c>
      <c r="T276" s="214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15" t="s">
        <v>141</v>
      </c>
      <c r="AT276" s="215" t="s">
        <v>122</v>
      </c>
      <c r="AU276" s="215" t="s">
        <v>85</v>
      </c>
      <c r="AY276" s="18" t="s">
        <v>119</v>
      </c>
      <c r="BE276" s="216">
        <f>IF(N276="základní",J276,0)</f>
        <v>0</v>
      </c>
      <c r="BF276" s="216">
        <f>IF(N276="snížená",J276,0)</f>
        <v>0</v>
      </c>
      <c r="BG276" s="216">
        <f>IF(N276="zákl. přenesená",J276,0)</f>
        <v>0</v>
      </c>
      <c r="BH276" s="216">
        <f>IF(N276="sníž. přenesená",J276,0)</f>
        <v>0</v>
      </c>
      <c r="BI276" s="216">
        <f>IF(N276="nulová",J276,0)</f>
        <v>0</v>
      </c>
      <c r="BJ276" s="18" t="s">
        <v>83</v>
      </c>
      <c r="BK276" s="216">
        <f>ROUND(I276*H276,2)</f>
        <v>0</v>
      </c>
      <c r="BL276" s="18" t="s">
        <v>141</v>
      </c>
      <c r="BM276" s="215" t="s">
        <v>471</v>
      </c>
    </row>
    <row r="277" spans="1:65" s="13" customFormat="1">
      <c r="B277" s="217"/>
      <c r="C277" s="218"/>
      <c r="D277" s="219" t="s">
        <v>129</v>
      </c>
      <c r="E277" s="220" t="s">
        <v>1</v>
      </c>
      <c r="F277" s="221" t="s">
        <v>472</v>
      </c>
      <c r="G277" s="218"/>
      <c r="H277" s="220" t="s">
        <v>1</v>
      </c>
      <c r="I277" s="222"/>
      <c r="J277" s="218"/>
      <c r="K277" s="218"/>
      <c r="L277" s="223"/>
      <c r="M277" s="224"/>
      <c r="N277" s="225"/>
      <c r="O277" s="225"/>
      <c r="P277" s="225"/>
      <c r="Q277" s="225"/>
      <c r="R277" s="225"/>
      <c r="S277" s="225"/>
      <c r="T277" s="226"/>
      <c r="AT277" s="227" t="s">
        <v>129</v>
      </c>
      <c r="AU277" s="227" t="s">
        <v>85</v>
      </c>
      <c r="AV277" s="13" t="s">
        <v>83</v>
      </c>
      <c r="AW277" s="13" t="s">
        <v>32</v>
      </c>
      <c r="AX277" s="13" t="s">
        <v>75</v>
      </c>
      <c r="AY277" s="227" t="s">
        <v>119</v>
      </c>
    </row>
    <row r="278" spans="1:65" s="14" customFormat="1">
      <c r="B278" s="228"/>
      <c r="C278" s="229"/>
      <c r="D278" s="219" t="s">
        <v>129</v>
      </c>
      <c r="E278" s="230" t="s">
        <v>1</v>
      </c>
      <c r="F278" s="231" t="s">
        <v>473</v>
      </c>
      <c r="G278" s="229"/>
      <c r="H278" s="232">
        <v>0.63500000000000001</v>
      </c>
      <c r="I278" s="233"/>
      <c r="J278" s="229"/>
      <c r="K278" s="229"/>
      <c r="L278" s="234"/>
      <c r="M278" s="235"/>
      <c r="N278" s="236"/>
      <c r="O278" s="236"/>
      <c r="P278" s="236"/>
      <c r="Q278" s="236"/>
      <c r="R278" s="236"/>
      <c r="S278" s="236"/>
      <c r="T278" s="237"/>
      <c r="AT278" s="238" t="s">
        <v>129</v>
      </c>
      <c r="AU278" s="238" t="s">
        <v>85</v>
      </c>
      <c r="AV278" s="14" t="s">
        <v>85</v>
      </c>
      <c r="AW278" s="14" t="s">
        <v>32</v>
      </c>
      <c r="AX278" s="14" t="s">
        <v>83</v>
      </c>
      <c r="AY278" s="238" t="s">
        <v>119</v>
      </c>
    </row>
    <row r="279" spans="1:65" s="2" customFormat="1" ht="36">
      <c r="A279" s="35"/>
      <c r="B279" s="36"/>
      <c r="C279" s="204" t="s">
        <v>474</v>
      </c>
      <c r="D279" s="204" t="s">
        <v>122</v>
      </c>
      <c r="E279" s="205" t="s">
        <v>475</v>
      </c>
      <c r="F279" s="206" t="s">
        <v>476</v>
      </c>
      <c r="G279" s="207" t="s">
        <v>267</v>
      </c>
      <c r="H279" s="208">
        <v>2.319</v>
      </c>
      <c r="I279" s="209"/>
      <c r="J279" s="210">
        <f>ROUND(I279*H279,2)</f>
        <v>0</v>
      </c>
      <c r="K279" s="206" t="s">
        <v>126</v>
      </c>
      <c r="L279" s="40"/>
      <c r="M279" s="211" t="s">
        <v>1</v>
      </c>
      <c r="N279" s="212" t="s">
        <v>40</v>
      </c>
      <c r="O279" s="72"/>
      <c r="P279" s="213">
        <f>O279*H279</f>
        <v>0</v>
      </c>
      <c r="Q279" s="213">
        <v>1.06277</v>
      </c>
      <c r="R279" s="213">
        <f>Q279*H279</f>
        <v>2.4645636299999998</v>
      </c>
      <c r="S279" s="213">
        <v>0</v>
      </c>
      <c r="T279" s="214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15" t="s">
        <v>141</v>
      </c>
      <c r="AT279" s="215" t="s">
        <v>122</v>
      </c>
      <c r="AU279" s="215" t="s">
        <v>85</v>
      </c>
      <c r="AY279" s="18" t="s">
        <v>119</v>
      </c>
      <c r="BE279" s="216">
        <f>IF(N279="základní",J279,0)</f>
        <v>0</v>
      </c>
      <c r="BF279" s="216">
        <f>IF(N279="snížená",J279,0)</f>
        <v>0</v>
      </c>
      <c r="BG279" s="216">
        <f>IF(N279="zákl. přenesená",J279,0)</f>
        <v>0</v>
      </c>
      <c r="BH279" s="216">
        <f>IF(N279="sníž. přenesená",J279,0)</f>
        <v>0</v>
      </c>
      <c r="BI279" s="216">
        <f>IF(N279="nulová",J279,0)</f>
        <v>0</v>
      </c>
      <c r="BJ279" s="18" t="s">
        <v>83</v>
      </c>
      <c r="BK279" s="216">
        <f>ROUND(I279*H279,2)</f>
        <v>0</v>
      </c>
      <c r="BL279" s="18" t="s">
        <v>141</v>
      </c>
      <c r="BM279" s="215" t="s">
        <v>477</v>
      </c>
    </row>
    <row r="280" spans="1:65" s="13" customFormat="1">
      <c r="B280" s="217"/>
      <c r="C280" s="218"/>
      <c r="D280" s="219" t="s">
        <v>129</v>
      </c>
      <c r="E280" s="220" t="s">
        <v>1</v>
      </c>
      <c r="F280" s="221" t="s">
        <v>472</v>
      </c>
      <c r="G280" s="218"/>
      <c r="H280" s="220" t="s">
        <v>1</v>
      </c>
      <c r="I280" s="222"/>
      <c r="J280" s="218"/>
      <c r="K280" s="218"/>
      <c r="L280" s="223"/>
      <c r="M280" s="224"/>
      <c r="N280" s="225"/>
      <c r="O280" s="225"/>
      <c r="P280" s="225"/>
      <c r="Q280" s="225"/>
      <c r="R280" s="225"/>
      <c r="S280" s="225"/>
      <c r="T280" s="226"/>
      <c r="AT280" s="227" t="s">
        <v>129</v>
      </c>
      <c r="AU280" s="227" t="s">
        <v>85</v>
      </c>
      <c r="AV280" s="13" t="s">
        <v>83</v>
      </c>
      <c r="AW280" s="13" t="s">
        <v>32</v>
      </c>
      <c r="AX280" s="13" t="s">
        <v>75</v>
      </c>
      <c r="AY280" s="227" t="s">
        <v>119</v>
      </c>
    </row>
    <row r="281" spans="1:65" s="14" customFormat="1">
      <c r="B281" s="228"/>
      <c r="C281" s="229"/>
      <c r="D281" s="219" t="s">
        <v>129</v>
      </c>
      <c r="E281" s="230" t="s">
        <v>1</v>
      </c>
      <c r="F281" s="231" t="s">
        <v>478</v>
      </c>
      <c r="G281" s="229"/>
      <c r="H281" s="232">
        <v>2.319</v>
      </c>
      <c r="I281" s="233"/>
      <c r="J281" s="229"/>
      <c r="K281" s="229"/>
      <c r="L281" s="234"/>
      <c r="M281" s="235"/>
      <c r="N281" s="236"/>
      <c r="O281" s="236"/>
      <c r="P281" s="236"/>
      <c r="Q281" s="236"/>
      <c r="R281" s="236"/>
      <c r="S281" s="236"/>
      <c r="T281" s="237"/>
      <c r="AT281" s="238" t="s">
        <v>129</v>
      </c>
      <c r="AU281" s="238" t="s">
        <v>85</v>
      </c>
      <c r="AV281" s="14" t="s">
        <v>85</v>
      </c>
      <c r="AW281" s="14" t="s">
        <v>32</v>
      </c>
      <c r="AX281" s="14" t="s">
        <v>83</v>
      </c>
      <c r="AY281" s="238" t="s">
        <v>119</v>
      </c>
    </row>
    <row r="282" spans="1:65" s="2" customFormat="1" ht="48">
      <c r="A282" s="35"/>
      <c r="B282" s="36"/>
      <c r="C282" s="204" t="s">
        <v>479</v>
      </c>
      <c r="D282" s="204" t="s">
        <v>122</v>
      </c>
      <c r="E282" s="205" t="s">
        <v>480</v>
      </c>
      <c r="F282" s="206" t="s">
        <v>481</v>
      </c>
      <c r="G282" s="207" t="s">
        <v>216</v>
      </c>
      <c r="H282" s="208">
        <v>86.4</v>
      </c>
      <c r="I282" s="209"/>
      <c r="J282" s="210">
        <f>ROUND(I282*H282,2)</f>
        <v>0</v>
      </c>
      <c r="K282" s="206" t="s">
        <v>126</v>
      </c>
      <c r="L282" s="40"/>
      <c r="M282" s="211" t="s">
        <v>1</v>
      </c>
      <c r="N282" s="212" t="s">
        <v>40</v>
      </c>
      <c r="O282" s="72"/>
      <c r="P282" s="213">
        <f>O282*H282</f>
        <v>0</v>
      </c>
      <c r="Q282" s="213">
        <v>3.465E-2</v>
      </c>
      <c r="R282" s="213">
        <f>Q282*H282</f>
        <v>2.9937600000000004</v>
      </c>
      <c r="S282" s="213">
        <v>0</v>
      </c>
      <c r="T282" s="214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15" t="s">
        <v>141</v>
      </c>
      <c r="AT282" s="215" t="s">
        <v>122</v>
      </c>
      <c r="AU282" s="215" t="s">
        <v>85</v>
      </c>
      <c r="AY282" s="18" t="s">
        <v>119</v>
      </c>
      <c r="BE282" s="216">
        <f>IF(N282="základní",J282,0)</f>
        <v>0</v>
      </c>
      <c r="BF282" s="216">
        <f>IF(N282="snížená",J282,0)</f>
        <v>0</v>
      </c>
      <c r="BG282" s="216">
        <f>IF(N282="zákl. přenesená",J282,0)</f>
        <v>0</v>
      </c>
      <c r="BH282" s="216">
        <f>IF(N282="sníž. přenesená",J282,0)</f>
        <v>0</v>
      </c>
      <c r="BI282" s="216">
        <f>IF(N282="nulová",J282,0)</f>
        <v>0</v>
      </c>
      <c r="BJ282" s="18" t="s">
        <v>83</v>
      </c>
      <c r="BK282" s="216">
        <f>ROUND(I282*H282,2)</f>
        <v>0</v>
      </c>
      <c r="BL282" s="18" t="s">
        <v>141</v>
      </c>
      <c r="BM282" s="215" t="s">
        <v>482</v>
      </c>
    </row>
    <row r="283" spans="1:65" s="13" customFormat="1">
      <c r="B283" s="217"/>
      <c r="C283" s="218"/>
      <c r="D283" s="219" t="s">
        <v>129</v>
      </c>
      <c r="E283" s="220" t="s">
        <v>1</v>
      </c>
      <c r="F283" s="221" t="s">
        <v>418</v>
      </c>
      <c r="G283" s="218"/>
      <c r="H283" s="220" t="s">
        <v>1</v>
      </c>
      <c r="I283" s="222"/>
      <c r="J283" s="218"/>
      <c r="K283" s="218"/>
      <c r="L283" s="223"/>
      <c r="M283" s="224"/>
      <c r="N283" s="225"/>
      <c r="O283" s="225"/>
      <c r="P283" s="225"/>
      <c r="Q283" s="225"/>
      <c r="R283" s="225"/>
      <c r="S283" s="225"/>
      <c r="T283" s="226"/>
      <c r="AT283" s="227" t="s">
        <v>129</v>
      </c>
      <c r="AU283" s="227" t="s">
        <v>85</v>
      </c>
      <c r="AV283" s="13" t="s">
        <v>83</v>
      </c>
      <c r="AW283" s="13" t="s">
        <v>32</v>
      </c>
      <c r="AX283" s="13" t="s">
        <v>75</v>
      </c>
      <c r="AY283" s="227" t="s">
        <v>119</v>
      </c>
    </row>
    <row r="284" spans="1:65" s="14" customFormat="1">
      <c r="B284" s="228"/>
      <c r="C284" s="229"/>
      <c r="D284" s="219" t="s">
        <v>129</v>
      </c>
      <c r="E284" s="230" t="s">
        <v>1</v>
      </c>
      <c r="F284" s="231" t="s">
        <v>483</v>
      </c>
      <c r="G284" s="229"/>
      <c r="H284" s="232">
        <v>86.4</v>
      </c>
      <c r="I284" s="233"/>
      <c r="J284" s="229"/>
      <c r="K284" s="229"/>
      <c r="L284" s="234"/>
      <c r="M284" s="235"/>
      <c r="N284" s="236"/>
      <c r="O284" s="236"/>
      <c r="P284" s="236"/>
      <c r="Q284" s="236"/>
      <c r="R284" s="236"/>
      <c r="S284" s="236"/>
      <c r="T284" s="237"/>
      <c r="AT284" s="238" t="s">
        <v>129</v>
      </c>
      <c r="AU284" s="238" t="s">
        <v>85</v>
      </c>
      <c r="AV284" s="14" t="s">
        <v>85</v>
      </c>
      <c r="AW284" s="14" t="s">
        <v>32</v>
      </c>
      <c r="AX284" s="14" t="s">
        <v>83</v>
      </c>
      <c r="AY284" s="238" t="s">
        <v>119</v>
      </c>
    </row>
    <row r="285" spans="1:65" s="2" customFormat="1" ht="24">
      <c r="A285" s="35"/>
      <c r="B285" s="36"/>
      <c r="C285" s="266" t="s">
        <v>484</v>
      </c>
      <c r="D285" s="266" t="s">
        <v>390</v>
      </c>
      <c r="E285" s="267" t="s">
        <v>485</v>
      </c>
      <c r="F285" s="268" t="s">
        <v>486</v>
      </c>
      <c r="G285" s="269" t="s">
        <v>487</v>
      </c>
      <c r="H285" s="270">
        <v>42</v>
      </c>
      <c r="I285" s="271"/>
      <c r="J285" s="272">
        <f>ROUND(I285*H285,2)</f>
        <v>0</v>
      </c>
      <c r="K285" s="268" t="s">
        <v>1</v>
      </c>
      <c r="L285" s="273"/>
      <c r="M285" s="274" t="s">
        <v>1</v>
      </c>
      <c r="N285" s="275" t="s">
        <v>40</v>
      </c>
      <c r="O285" s="72"/>
      <c r="P285" s="213">
        <f>O285*H285</f>
        <v>0</v>
      </c>
      <c r="Q285" s="213">
        <v>0.151</v>
      </c>
      <c r="R285" s="213">
        <f>Q285*H285</f>
        <v>6.3419999999999996</v>
      </c>
      <c r="S285" s="213">
        <v>0</v>
      </c>
      <c r="T285" s="214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15" t="s">
        <v>175</v>
      </c>
      <c r="AT285" s="215" t="s">
        <v>390</v>
      </c>
      <c r="AU285" s="215" t="s">
        <v>85</v>
      </c>
      <c r="AY285" s="18" t="s">
        <v>119</v>
      </c>
      <c r="BE285" s="216">
        <f>IF(N285="základní",J285,0)</f>
        <v>0</v>
      </c>
      <c r="BF285" s="216">
        <f>IF(N285="snížená",J285,0)</f>
        <v>0</v>
      </c>
      <c r="BG285" s="216">
        <f>IF(N285="zákl. přenesená",J285,0)</f>
        <v>0</v>
      </c>
      <c r="BH285" s="216">
        <f>IF(N285="sníž. přenesená",J285,0)</f>
        <v>0</v>
      </c>
      <c r="BI285" s="216">
        <f>IF(N285="nulová",J285,0)</f>
        <v>0</v>
      </c>
      <c r="BJ285" s="18" t="s">
        <v>83</v>
      </c>
      <c r="BK285" s="216">
        <f>ROUND(I285*H285,2)</f>
        <v>0</v>
      </c>
      <c r="BL285" s="18" t="s">
        <v>141</v>
      </c>
      <c r="BM285" s="215" t="s">
        <v>488</v>
      </c>
    </row>
    <row r="286" spans="1:65" s="13" customFormat="1">
      <c r="B286" s="217"/>
      <c r="C286" s="218"/>
      <c r="D286" s="219" t="s">
        <v>129</v>
      </c>
      <c r="E286" s="220" t="s">
        <v>1</v>
      </c>
      <c r="F286" s="221" t="s">
        <v>418</v>
      </c>
      <c r="G286" s="218"/>
      <c r="H286" s="220" t="s">
        <v>1</v>
      </c>
      <c r="I286" s="222"/>
      <c r="J286" s="218"/>
      <c r="K286" s="218"/>
      <c r="L286" s="223"/>
      <c r="M286" s="224"/>
      <c r="N286" s="225"/>
      <c r="O286" s="225"/>
      <c r="P286" s="225"/>
      <c r="Q286" s="225"/>
      <c r="R286" s="225"/>
      <c r="S286" s="225"/>
      <c r="T286" s="226"/>
      <c r="AT286" s="227" t="s">
        <v>129</v>
      </c>
      <c r="AU286" s="227" t="s">
        <v>85</v>
      </c>
      <c r="AV286" s="13" t="s">
        <v>83</v>
      </c>
      <c r="AW286" s="13" t="s">
        <v>32</v>
      </c>
      <c r="AX286" s="13" t="s">
        <v>75</v>
      </c>
      <c r="AY286" s="227" t="s">
        <v>119</v>
      </c>
    </row>
    <row r="287" spans="1:65" s="14" customFormat="1">
      <c r="B287" s="228"/>
      <c r="C287" s="229"/>
      <c r="D287" s="219" t="s">
        <v>129</v>
      </c>
      <c r="E287" s="230" t="s">
        <v>1</v>
      </c>
      <c r="F287" s="231" t="s">
        <v>489</v>
      </c>
      <c r="G287" s="229"/>
      <c r="H287" s="232">
        <v>42</v>
      </c>
      <c r="I287" s="233"/>
      <c r="J287" s="229"/>
      <c r="K287" s="229"/>
      <c r="L287" s="234"/>
      <c r="M287" s="235"/>
      <c r="N287" s="236"/>
      <c r="O287" s="236"/>
      <c r="P287" s="236"/>
      <c r="Q287" s="236"/>
      <c r="R287" s="236"/>
      <c r="S287" s="236"/>
      <c r="T287" s="237"/>
      <c r="AT287" s="238" t="s">
        <v>129</v>
      </c>
      <c r="AU287" s="238" t="s">
        <v>85</v>
      </c>
      <c r="AV287" s="14" t="s">
        <v>85</v>
      </c>
      <c r="AW287" s="14" t="s">
        <v>32</v>
      </c>
      <c r="AX287" s="14" t="s">
        <v>83</v>
      </c>
      <c r="AY287" s="238" t="s">
        <v>119</v>
      </c>
    </row>
    <row r="288" spans="1:65" s="2" customFormat="1" ht="24">
      <c r="A288" s="35"/>
      <c r="B288" s="36"/>
      <c r="C288" s="266" t="s">
        <v>490</v>
      </c>
      <c r="D288" s="266" t="s">
        <v>390</v>
      </c>
      <c r="E288" s="267" t="s">
        <v>491</v>
      </c>
      <c r="F288" s="268" t="s">
        <v>492</v>
      </c>
      <c r="G288" s="269" t="s">
        <v>487</v>
      </c>
      <c r="H288" s="270">
        <v>30</v>
      </c>
      <c r="I288" s="271"/>
      <c r="J288" s="272">
        <f>ROUND(I288*H288,2)</f>
        <v>0</v>
      </c>
      <c r="K288" s="268" t="s">
        <v>1</v>
      </c>
      <c r="L288" s="273"/>
      <c r="M288" s="274" t="s">
        <v>1</v>
      </c>
      <c r="N288" s="275" t="s">
        <v>40</v>
      </c>
      <c r="O288" s="72"/>
      <c r="P288" s="213">
        <f>O288*H288</f>
        <v>0</v>
      </c>
      <c r="Q288" s="213">
        <v>0.151</v>
      </c>
      <c r="R288" s="213">
        <f>Q288*H288</f>
        <v>4.53</v>
      </c>
      <c r="S288" s="213">
        <v>0</v>
      </c>
      <c r="T288" s="214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15" t="s">
        <v>175</v>
      </c>
      <c r="AT288" s="215" t="s">
        <v>390</v>
      </c>
      <c r="AU288" s="215" t="s">
        <v>85</v>
      </c>
      <c r="AY288" s="18" t="s">
        <v>119</v>
      </c>
      <c r="BE288" s="216">
        <f>IF(N288="základní",J288,0)</f>
        <v>0</v>
      </c>
      <c r="BF288" s="216">
        <f>IF(N288="snížená",J288,0)</f>
        <v>0</v>
      </c>
      <c r="BG288" s="216">
        <f>IF(N288="zákl. přenesená",J288,0)</f>
        <v>0</v>
      </c>
      <c r="BH288" s="216">
        <f>IF(N288="sníž. přenesená",J288,0)</f>
        <v>0</v>
      </c>
      <c r="BI288" s="216">
        <f>IF(N288="nulová",J288,0)</f>
        <v>0</v>
      </c>
      <c r="BJ288" s="18" t="s">
        <v>83</v>
      </c>
      <c r="BK288" s="216">
        <f>ROUND(I288*H288,2)</f>
        <v>0</v>
      </c>
      <c r="BL288" s="18" t="s">
        <v>141</v>
      </c>
      <c r="BM288" s="215" t="s">
        <v>493</v>
      </c>
    </row>
    <row r="289" spans="1:65" s="13" customFormat="1">
      <c r="B289" s="217"/>
      <c r="C289" s="218"/>
      <c r="D289" s="219" t="s">
        <v>129</v>
      </c>
      <c r="E289" s="220" t="s">
        <v>1</v>
      </c>
      <c r="F289" s="221" t="s">
        <v>418</v>
      </c>
      <c r="G289" s="218"/>
      <c r="H289" s="220" t="s">
        <v>1</v>
      </c>
      <c r="I289" s="222"/>
      <c r="J289" s="218"/>
      <c r="K289" s="218"/>
      <c r="L289" s="223"/>
      <c r="M289" s="224"/>
      <c r="N289" s="225"/>
      <c r="O289" s="225"/>
      <c r="P289" s="225"/>
      <c r="Q289" s="225"/>
      <c r="R289" s="225"/>
      <c r="S289" s="225"/>
      <c r="T289" s="226"/>
      <c r="AT289" s="227" t="s">
        <v>129</v>
      </c>
      <c r="AU289" s="227" t="s">
        <v>85</v>
      </c>
      <c r="AV289" s="13" t="s">
        <v>83</v>
      </c>
      <c r="AW289" s="13" t="s">
        <v>32</v>
      </c>
      <c r="AX289" s="13" t="s">
        <v>75</v>
      </c>
      <c r="AY289" s="227" t="s">
        <v>119</v>
      </c>
    </row>
    <row r="290" spans="1:65" s="14" customFormat="1">
      <c r="B290" s="228"/>
      <c r="C290" s="229"/>
      <c r="D290" s="219" t="s">
        <v>129</v>
      </c>
      <c r="E290" s="230" t="s">
        <v>1</v>
      </c>
      <c r="F290" s="231" t="s">
        <v>494</v>
      </c>
      <c r="G290" s="229"/>
      <c r="H290" s="232">
        <v>30</v>
      </c>
      <c r="I290" s="233"/>
      <c r="J290" s="229"/>
      <c r="K290" s="229"/>
      <c r="L290" s="234"/>
      <c r="M290" s="235"/>
      <c r="N290" s="236"/>
      <c r="O290" s="236"/>
      <c r="P290" s="236"/>
      <c r="Q290" s="236"/>
      <c r="R290" s="236"/>
      <c r="S290" s="236"/>
      <c r="T290" s="237"/>
      <c r="AT290" s="238" t="s">
        <v>129</v>
      </c>
      <c r="AU290" s="238" t="s">
        <v>85</v>
      </c>
      <c r="AV290" s="14" t="s">
        <v>85</v>
      </c>
      <c r="AW290" s="14" t="s">
        <v>32</v>
      </c>
      <c r="AX290" s="14" t="s">
        <v>83</v>
      </c>
      <c r="AY290" s="238" t="s">
        <v>119</v>
      </c>
    </row>
    <row r="291" spans="1:65" s="2" customFormat="1" ht="36">
      <c r="A291" s="35"/>
      <c r="B291" s="36"/>
      <c r="C291" s="266" t="s">
        <v>495</v>
      </c>
      <c r="D291" s="266" t="s">
        <v>390</v>
      </c>
      <c r="E291" s="267" t="s">
        <v>496</v>
      </c>
      <c r="F291" s="268" t="s">
        <v>497</v>
      </c>
      <c r="G291" s="269" t="s">
        <v>393</v>
      </c>
      <c r="H291" s="270">
        <v>336</v>
      </c>
      <c r="I291" s="271"/>
      <c r="J291" s="272">
        <f>ROUND(I291*H291,2)</f>
        <v>0</v>
      </c>
      <c r="K291" s="268" t="s">
        <v>1</v>
      </c>
      <c r="L291" s="273"/>
      <c r="M291" s="274" t="s">
        <v>1</v>
      </c>
      <c r="N291" s="275" t="s">
        <v>40</v>
      </c>
      <c r="O291" s="72"/>
      <c r="P291" s="213">
        <f>O291*H291</f>
        <v>0</v>
      </c>
      <c r="Q291" s="213">
        <v>1E-3</v>
      </c>
      <c r="R291" s="213">
        <f>Q291*H291</f>
        <v>0.33600000000000002</v>
      </c>
      <c r="S291" s="213">
        <v>0</v>
      </c>
      <c r="T291" s="214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15" t="s">
        <v>175</v>
      </c>
      <c r="AT291" s="215" t="s">
        <v>390</v>
      </c>
      <c r="AU291" s="215" t="s">
        <v>85</v>
      </c>
      <c r="AY291" s="18" t="s">
        <v>119</v>
      </c>
      <c r="BE291" s="216">
        <f>IF(N291="základní",J291,0)</f>
        <v>0</v>
      </c>
      <c r="BF291" s="216">
        <f>IF(N291="snížená",J291,0)</f>
        <v>0</v>
      </c>
      <c r="BG291" s="216">
        <f>IF(N291="zákl. přenesená",J291,0)</f>
        <v>0</v>
      </c>
      <c r="BH291" s="216">
        <f>IF(N291="sníž. přenesená",J291,0)</f>
        <v>0</v>
      </c>
      <c r="BI291" s="216">
        <f>IF(N291="nulová",J291,0)</f>
        <v>0</v>
      </c>
      <c r="BJ291" s="18" t="s">
        <v>83</v>
      </c>
      <c r="BK291" s="216">
        <f>ROUND(I291*H291,2)</f>
        <v>0</v>
      </c>
      <c r="BL291" s="18" t="s">
        <v>141</v>
      </c>
      <c r="BM291" s="215" t="s">
        <v>498</v>
      </c>
    </row>
    <row r="292" spans="1:65" s="13" customFormat="1">
      <c r="B292" s="217"/>
      <c r="C292" s="218"/>
      <c r="D292" s="219" t="s">
        <v>129</v>
      </c>
      <c r="E292" s="220" t="s">
        <v>1</v>
      </c>
      <c r="F292" s="221" t="s">
        <v>499</v>
      </c>
      <c r="G292" s="218"/>
      <c r="H292" s="220" t="s">
        <v>1</v>
      </c>
      <c r="I292" s="222"/>
      <c r="J292" s="218"/>
      <c r="K292" s="218"/>
      <c r="L292" s="223"/>
      <c r="M292" s="224"/>
      <c r="N292" s="225"/>
      <c r="O292" s="225"/>
      <c r="P292" s="225"/>
      <c r="Q292" s="225"/>
      <c r="R292" s="225"/>
      <c r="S292" s="225"/>
      <c r="T292" s="226"/>
      <c r="AT292" s="227" t="s">
        <v>129</v>
      </c>
      <c r="AU292" s="227" t="s">
        <v>85</v>
      </c>
      <c r="AV292" s="13" t="s">
        <v>83</v>
      </c>
      <c r="AW292" s="13" t="s">
        <v>32</v>
      </c>
      <c r="AX292" s="13" t="s">
        <v>75</v>
      </c>
      <c r="AY292" s="227" t="s">
        <v>119</v>
      </c>
    </row>
    <row r="293" spans="1:65" s="14" customFormat="1">
      <c r="B293" s="228"/>
      <c r="C293" s="229"/>
      <c r="D293" s="219" t="s">
        <v>129</v>
      </c>
      <c r="E293" s="230" t="s">
        <v>1</v>
      </c>
      <c r="F293" s="231" t="s">
        <v>500</v>
      </c>
      <c r="G293" s="229"/>
      <c r="H293" s="232">
        <v>43.2</v>
      </c>
      <c r="I293" s="233"/>
      <c r="J293" s="229"/>
      <c r="K293" s="229"/>
      <c r="L293" s="234"/>
      <c r="M293" s="235"/>
      <c r="N293" s="236"/>
      <c r="O293" s="236"/>
      <c r="P293" s="236"/>
      <c r="Q293" s="236"/>
      <c r="R293" s="236"/>
      <c r="S293" s="236"/>
      <c r="T293" s="237"/>
      <c r="AT293" s="238" t="s">
        <v>129</v>
      </c>
      <c r="AU293" s="238" t="s">
        <v>85</v>
      </c>
      <c r="AV293" s="14" t="s">
        <v>85</v>
      </c>
      <c r="AW293" s="14" t="s">
        <v>32</v>
      </c>
      <c r="AX293" s="14" t="s">
        <v>75</v>
      </c>
      <c r="AY293" s="238" t="s">
        <v>119</v>
      </c>
    </row>
    <row r="294" spans="1:65" s="14" customFormat="1">
      <c r="B294" s="228"/>
      <c r="C294" s="229"/>
      <c r="D294" s="219" t="s">
        <v>129</v>
      </c>
      <c r="E294" s="230" t="s">
        <v>1</v>
      </c>
      <c r="F294" s="231" t="s">
        <v>501</v>
      </c>
      <c r="G294" s="229"/>
      <c r="H294" s="232">
        <v>24</v>
      </c>
      <c r="I294" s="233"/>
      <c r="J294" s="229"/>
      <c r="K294" s="229"/>
      <c r="L294" s="234"/>
      <c r="M294" s="235"/>
      <c r="N294" s="236"/>
      <c r="O294" s="236"/>
      <c r="P294" s="236"/>
      <c r="Q294" s="236"/>
      <c r="R294" s="236"/>
      <c r="S294" s="236"/>
      <c r="T294" s="237"/>
      <c r="AT294" s="238" t="s">
        <v>129</v>
      </c>
      <c r="AU294" s="238" t="s">
        <v>85</v>
      </c>
      <c r="AV294" s="14" t="s">
        <v>85</v>
      </c>
      <c r="AW294" s="14" t="s">
        <v>32</v>
      </c>
      <c r="AX294" s="14" t="s">
        <v>75</v>
      </c>
      <c r="AY294" s="238" t="s">
        <v>119</v>
      </c>
    </row>
    <row r="295" spans="1:65" s="15" customFormat="1">
      <c r="B295" s="244"/>
      <c r="C295" s="245"/>
      <c r="D295" s="219" t="s">
        <v>129</v>
      </c>
      <c r="E295" s="246" t="s">
        <v>1</v>
      </c>
      <c r="F295" s="247" t="s">
        <v>296</v>
      </c>
      <c r="G295" s="245"/>
      <c r="H295" s="248">
        <v>67.2</v>
      </c>
      <c r="I295" s="249"/>
      <c r="J295" s="245"/>
      <c r="K295" s="245"/>
      <c r="L295" s="250"/>
      <c r="M295" s="251"/>
      <c r="N295" s="252"/>
      <c r="O295" s="252"/>
      <c r="P295" s="252"/>
      <c r="Q295" s="252"/>
      <c r="R295" s="252"/>
      <c r="S295" s="252"/>
      <c r="T295" s="253"/>
      <c r="AT295" s="254" t="s">
        <v>129</v>
      </c>
      <c r="AU295" s="254" t="s">
        <v>85</v>
      </c>
      <c r="AV295" s="15" t="s">
        <v>141</v>
      </c>
      <c r="AW295" s="15" t="s">
        <v>32</v>
      </c>
      <c r="AX295" s="15" t="s">
        <v>83</v>
      </c>
      <c r="AY295" s="254" t="s">
        <v>119</v>
      </c>
    </row>
    <row r="296" spans="1:65" s="14" customFormat="1">
      <c r="B296" s="228"/>
      <c r="C296" s="229"/>
      <c r="D296" s="219" t="s">
        <v>129</v>
      </c>
      <c r="E296" s="229"/>
      <c r="F296" s="231" t="s">
        <v>502</v>
      </c>
      <c r="G296" s="229"/>
      <c r="H296" s="232">
        <v>336</v>
      </c>
      <c r="I296" s="233"/>
      <c r="J296" s="229"/>
      <c r="K296" s="229"/>
      <c r="L296" s="234"/>
      <c r="M296" s="235"/>
      <c r="N296" s="236"/>
      <c r="O296" s="236"/>
      <c r="P296" s="236"/>
      <c r="Q296" s="236"/>
      <c r="R296" s="236"/>
      <c r="S296" s="236"/>
      <c r="T296" s="237"/>
      <c r="AT296" s="238" t="s">
        <v>129</v>
      </c>
      <c r="AU296" s="238" t="s">
        <v>85</v>
      </c>
      <c r="AV296" s="14" t="s">
        <v>85</v>
      </c>
      <c r="AW296" s="14" t="s">
        <v>4</v>
      </c>
      <c r="AX296" s="14" t="s">
        <v>83</v>
      </c>
      <c r="AY296" s="238" t="s">
        <v>119</v>
      </c>
    </row>
    <row r="297" spans="1:65" s="2" customFormat="1" ht="36">
      <c r="A297" s="35"/>
      <c r="B297" s="36"/>
      <c r="C297" s="204" t="s">
        <v>503</v>
      </c>
      <c r="D297" s="204" t="s">
        <v>122</v>
      </c>
      <c r="E297" s="205" t="s">
        <v>504</v>
      </c>
      <c r="F297" s="206" t="s">
        <v>505</v>
      </c>
      <c r="G297" s="207" t="s">
        <v>242</v>
      </c>
      <c r="H297" s="208">
        <v>5.915</v>
      </c>
      <c r="I297" s="209"/>
      <c r="J297" s="210">
        <f>ROUND(I297*H297,2)</f>
        <v>0</v>
      </c>
      <c r="K297" s="206" t="s">
        <v>126</v>
      </c>
      <c r="L297" s="40"/>
      <c r="M297" s="211" t="s">
        <v>1</v>
      </c>
      <c r="N297" s="212" t="s">
        <v>40</v>
      </c>
      <c r="O297" s="72"/>
      <c r="P297" s="213">
        <f>O297*H297</f>
        <v>0</v>
      </c>
      <c r="Q297" s="213">
        <v>0</v>
      </c>
      <c r="R297" s="213">
        <f>Q297*H297</f>
        <v>0</v>
      </c>
      <c r="S297" s="213">
        <v>0</v>
      </c>
      <c r="T297" s="214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15" t="s">
        <v>141</v>
      </c>
      <c r="AT297" s="215" t="s">
        <v>122</v>
      </c>
      <c r="AU297" s="215" t="s">
        <v>85</v>
      </c>
      <c r="AY297" s="18" t="s">
        <v>119</v>
      </c>
      <c r="BE297" s="216">
        <f>IF(N297="základní",J297,0)</f>
        <v>0</v>
      </c>
      <c r="BF297" s="216">
        <f>IF(N297="snížená",J297,0)</f>
        <v>0</v>
      </c>
      <c r="BG297" s="216">
        <f>IF(N297="zákl. přenesená",J297,0)</f>
        <v>0</v>
      </c>
      <c r="BH297" s="216">
        <f>IF(N297="sníž. přenesená",J297,0)</f>
        <v>0</v>
      </c>
      <c r="BI297" s="216">
        <f>IF(N297="nulová",J297,0)</f>
        <v>0</v>
      </c>
      <c r="BJ297" s="18" t="s">
        <v>83</v>
      </c>
      <c r="BK297" s="216">
        <f>ROUND(I297*H297,2)</f>
        <v>0</v>
      </c>
      <c r="BL297" s="18" t="s">
        <v>141</v>
      </c>
      <c r="BM297" s="215" t="s">
        <v>506</v>
      </c>
    </row>
    <row r="298" spans="1:65" s="13" customFormat="1">
      <c r="B298" s="217"/>
      <c r="C298" s="218"/>
      <c r="D298" s="219" t="s">
        <v>129</v>
      </c>
      <c r="E298" s="220" t="s">
        <v>1</v>
      </c>
      <c r="F298" s="221" t="s">
        <v>507</v>
      </c>
      <c r="G298" s="218"/>
      <c r="H298" s="220" t="s">
        <v>1</v>
      </c>
      <c r="I298" s="222"/>
      <c r="J298" s="218"/>
      <c r="K298" s="218"/>
      <c r="L298" s="223"/>
      <c r="M298" s="224"/>
      <c r="N298" s="225"/>
      <c r="O298" s="225"/>
      <c r="P298" s="225"/>
      <c r="Q298" s="225"/>
      <c r="R298" s="225"/>
      <c r="S298" s="225"/>
      <c r="T298" s="226"/>
      <c r="AT298" s="227" t="s">
        <v>129</v>
      </c>
      <c r="AU298" s="227" t="s">
        <v>85</v>
      </c>
      <c r="AV298" s="13" t="s">
        <v>83</v>
      </c>
      <c r="AW298" s="13" t="s">
        <v>32</v>
      </c>
      <c r="AX298" s="13" t="s">
        <v>75</v>
      </c>
      <c r="AY298" s="227" t="s">
        <v>119</v>
      </c>
    </row>
    <row r="299" spans="1:65" s="14" customFormat="1">
      <c r="B299" s="228"/>
      <c r="C299" s="229"/>
      <c r="D299" s="219" t="s">
        <v>129</v>
      </c>
      <c r="E299" s="230" t="s">
        <v>1</v>
      </c>
      <c r="F299" s="231" t="s">
        <v>508</v>
      </c>
      <c r="G299" s="229"/>
      <c r="H299" s="232">
        <v>0.71699999999999997</v>
      </c>
      <c r="I299" s="233"/>
      <c r="J299" s="229"/>
      <c r="K299" s="229"/>
      <c r="L299" s="234"/>
      <c r="M299" s="235"/>
      <c r="N299" s="236"/>
      <c r="O299" s="236"/>
      <c r="P299" s="236"/>
      <c r="Q299" s="236"/>
      <c r="R299" s="236"/>
      <c r="S299" s="236"/>
      <c r="T299" s="237"/>
      <c r="AT299" s="238" t="s">
        <v>129</v>
      </c>
      <c r="AU299" s="238" t="s">
        <v>85</v>
      </c>
      <c r="AV299" s="14" t="s">
        <v>85</v>
      </c>
      <c r="AW299" s="14" t="s">
        <v>32</v>
      </c>
      <c r="AX299" s="14" t="s">
        <v>75</v>
      </c>
      <c r="AY299" s="238" t="s">
        <v>119</v>
      </c>
    </row>
    <row r="300" spans="1:65" s="14" customFormat="1" ht="22.5">
      <c r="B300" s="228"/>
      <c r="C300" s="229"/>
      <c r="D300" s="219" t="s">
        <v>129</v>
      </c>
      <c r="E300" s="230" t="s">
        <v>1</v>
      </c>
      <c r="F300" s="231" t="s">
        <v>509</v>
      </c>
      <c r="G300" s="229"/>
      <c r="H300" s="232">
        <v>5.1980000000000004</v>
      </c>
      <c r="I300" s="233"/>
      <c r="J300" s="229"/>
      <c r="K300" s="229"/>
      <c r="L300" s="234"/>
      <c r="M300" s="235"/>
      <c r="N300" s="236"/>
      <c r="O300" s="236"/>
      <c r="P300" s="236"/>
      <c r="Q300" s="236"/>
      <c r="R300" s="236"/>
      <c r="S300" s="236"/>
      <c r="T300" s="237"/>
      <c r="AT300" s="238" t="s">
        <v>129</v>
      </c>
      <c r="AU300" s="238" t="s">
        <v>85</v>
      </c>
      <c r="AV300" s="14" t="s">
        <v>85</v>
      </c>
      <c r="AW300" s="14" t="s">
        <v>32</v>
      </c>
      <c r="AX300" s="14" t="s">
        <v>75</v>
      </c>
      <c r="AY300" s="238" t="s">
        <v>119</v>
      </c>
    </row>
    <row r="301" spans="1:65" s="15" customFormat="1">
      <c r="B301" s="244"/>
      <c r="C301" s="245"/>
      <c r="D301" s="219" t="s">
        <v>129</v>
      </c>
      <c r="E301" s="246" t="s">
        <v>1</v>
      </c>
      <c r="F301" s="247" t="s">
        <v>296</v>
      </c>
      <c r="G301" s="245"/>
      <c r="H301" s="248">
        <v>5.915</v>
      </c>
      <c r="I301" s="249"/>
      <c r="J301" s="245"/>
      <c r="K301" s="245"/>
      <c r="L301" s="250"/>
      <c r="M301" s="251"/>
      <c r="N301" s="252"/>
      <c r="O301" s="252"/>
      <c r="P301" s="252"/>
      <c r="Q301" s="252"/>
      <c r="R301" s="252"/>
      <c r="S301" s="252"/>
      <c r="T301" s="253"/>
      <c r="AT301" s="254" t="s">
        <v>129</v>
      </c>
      <c r="AU301" s="254" t="s">
        <v>85</v>
      </c>
      <c r="AV301" s="15" t="s">
        <v>141</v>
      </c>
      <c r="AW301" s="15" t="s">
        <v>32</v>
      </c>
      <c r="AX301" s="15" t="s">
        <v>83</v>
      </c>
      <c r="AY301" s="254" t="s">
        <v>119</v>
      </c>
    </row>
    <row r="302" spans="1:65" s="12" customFormat="1" ht="12.75">
      <c r="B302" s="188"/>
      <c r="C302" s="189"/>
      <c r="D302" s="190" t="s">
        <v>74</v>
      </c>
      <c r="E302" s="202" t="s">
        <v>118</v>
      </c>
      <c r="F302" s="202" t="s">
        <v>510</v>
      </c>
      <c r="G302" s="189"/>
      <c r="H302" s="189"/>
      <c r="I302" s="192"/>
      <c r="J302" s="203">
        <f>BK302</f>
        <v>0</v>
      </c>
      <c r="K302" s="189"/>
      <c r="L302" s="194"/>
      <c r="M302" s="195"/>
      <c r="N302" s="196"/>
      <c r="O302" s="196"/>
      <c r="P302" s="197">
        <f>SUM(P303:P414)</f>
        <v>0</v>
      </c>
      <c r="Q302" s="196"/>
      <c r="R302" s="197">
        <f>SUM(R303:R414)</f>
        <v>272.84636470000004</v>
      </c>
      <c r="S302" s="196"/>
      <c r="T302" s="198">
        <f>SUM(T303:T414)</f>
        <v>0</v>
      </c>
      <c r="AR302" s="199" t="s">
        <v>83</v>
      </c>
      <c r="AT302" s="200" t="s">
        <v>74</v>
      </c>
      <c r="AU302" s="200" t="s">
        <v>83</v>
      </c>
      <c r="AY302" s="199" t="s">
        <v>119</v>
      </c>
      <c r="BK302" s="201">
        <f>SUM(BK303:BK414)</f>
        <v>0</v>
      </c>
    </row>
    <row r="303" spans="1:65" s="2" customFormat="1" ht="24">
      <c r="A303" s="35"/>
      <c r="B303" s="36"/>
      <c r="C303" s="204" t="s">
        <v>511</v>
      </c>
      <c r="D303" s="204" t="s">
        <v>122</v>
      </c>
      <c r="E303" s="205" t="s">
        <v>512</v>
      </c>
      <c r="F303" s="206" t="s">
        <v>513</v>
      </c>
      <c r="G303" s="207" t="s">
        <v>199</v>
      </c>
      <c r="H303" s="208">
        <v>624.38199999999995</v>
      </c>
      <c r="I303" s="209"/>
      <c r="J303" s="210">
        <f>ROUND(I303*H303,2)</f>
        <v>0</v>
      </c>
      <c r="K303" s="206" t="s">
        <v>1</v>
      </c>
      <c r="L303" s="40"/>
      <c r="M303" s="211" t="s">
        <v>1</v>
      </c>
      <c r="N303" s="212" t="s">
        <v>40</v>
      </c>
      <c r="O303" s="72"/>
      <c r="P303" s="213">
        <f>O303*H303</f>
        <v>0</v>
      </c>
      <c r="Q303" s="213">
        <v>0</v>
      </c>
      <c r="R303" s="213">
        <f>Q303*H303</f>
        <v>0</v>
      </c>
      <c r="S303" s="213">
        <v>0</v>
      </c>
      <c r="T303" s="214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15" t="s">
        <v>141</v>
      </c>
      <c r="AT303" s="215" t="s">
        <v>122</v>
      </c>
      <c r="AU303" s="215" t="s">
        <v>85</v>
      </c>
      <c r="AY303" s="18" t="s">
        <v>119</v>
      </c>
      <c r="BE303" s="216">
        <f>IF(N303="základní",J303,0)</f>
        <v>0</v>
      </c>
      <c r="BF303" s="216">
        <f>IF(N303="snížená",J303,0)</f>
        <v>0</v>
      </c>
      <c r="BG303" s="216">
        <f>IF(N303="zákl. přenesená",J303,0)</f>
        <v>0</v>
      </c>
      <c r="BH303" s="216">
        <f>IF(N303="sníž. přenesená",J303,0)</f>
        <v>0</v>
      </c>
      <c r="BI303" s="216">
        <f>IF(N303="nulová",J303,0)</f>
        <v>0</v>
      </c>
      <c r="BJ303" s="18" t="s">
        <v>83</v>
      </c>
      <c r="BK303" s="216">
        <f>ROUND(I303*H303,2)</f>
        <v>0</v>
      </c>
      <c r="BL303" s="18" t="s">
        <v>141</v>
      </c>
      <c r="BM303" s="215" t="s">
        <v>514</v>
      </c>
    </row>
    <row r="304" spans="1:65" s="13" customFormat="1">
      <c r="B304" s="217"/>
      <c r="C304" s="218"/>
      <c r="D304" s="219" t="s">
        <v>129</v>
      </c>
      <c r="E304" s="220" t="s">
        <v>1</v>
      </c>
      <c r="F304" s="221" t="s">
        <v>515</v>
      </c>
      <c r="G304" s="218"/>
      <c r="H304" s="220" t="s">
        <v>1</v>
      </c>
      <c r="I304" s="222"/>
      <c r="J304" s="218"/>
      <c r="K304" s="218"/>
      <c r="L304" s="223"/>
      <c r="M304" s="224"/>
      <c r="N304" s="225"/>
      <c r="O304" s="225"/>
      <c r="P304" s="225"/>
      <c r="Q304" s="225"/>
      <c r="R304" s="225"/>
      <c r="S304" s="225"/>
      <c r="T304" s="226"/>
      <c r="AT304" s="227" t="s">
        <v>129</v>
      </c>
      <c r="AU304" s="227" t="s">
        <v>85</v>
      </c>
      <c r="AV304" s="13" t="s">
        <v>83</v>
      </c>
      <c r="AW304" s="13" t="s">
        <v>32</v>
      </c>
      <c r="AX304" s="13" t="s">
        <v>75</v>
      </c>
      <c r="AY304" s="227" t="s">
        <v>119</v>
      </c>
    </row>
    <row r="305" spans="1:65" s="14" customFormat="1" ht="22.5">
      <c r="B305" s="228"/>
      <c r="C305" s="229"/>
      <c r="D305" s="219" t="s">
        <v>129</v>
      </c>
      <c r="E305" s="230" t="s">
        <v>1</v>
      </c>
      <c r="F305" s="231" t="s">
        <v>366</v>
      </c>
      <c r="G305" s="229"/>
      <c r="H305" s="232">
        <v>624.38199999999995</v>
      </c>
      <c r="I305" s="233"/>
      <c r="J305" s="229"/>
      <c r="K305" s="229"/>
      <c r="L305" s="234"/>
      <c r="M305" s="235"/>
      <c r="N305" s="236"/>
      <c r="O305" s="236"/>
      <c r="P305" s="236"/>
      <c r="Q305" s="236"/>
      <c r="R305" s="236"/>
      <c r="S305" s="236"/>
      <c r="T305" s="237"/>
      <c r="AT305" s="238" t="s">
        <v>129</v>
      </c>
      <c r="AU305" s="238" t="s">
        <v>85</v>
      </c>
      <c r="AV305" s="14" t="s">
        <v>85</v>
      </c>
      <c r="AW305" s="14" t="s">
        <v>32</v>
      </c>
      <c r="AX305" s="14" t="s">
        <v>83</v>
      </c>
      <c r="AY305" s="238" t="s">
        <v>119</v>
      </c>
    </row>
    <row r="306" spans="1:65" s="2" customFormat="1" ht="24">
      <c r="A306" s="35"/>
      <c r="B306" s="36"/>
      <c r="C306" s="204" t="s">
        <v>516</v>
      </c>
      <c r="D306" s="204" t="s">
        <v>122</v>
      </c>
      <c r="E306" s="205" t="s">
        <v>517</v>
      </c>
      <c r="F306" s="206" t="s">
        <v>518</v>
      </c>
      <c r="G306" s="207" t="s">
        <v>199</v>
      </c>
      <c r="H306" s="208">
        <v>932.85199999999998</v>
      </c>
      <c r="I306" s="209"/>
      <c r="J306" s="210">
        <f>ROUND(I306*H306,2)</f>
        <v>0</v>
      </c>
      <c r="K306" s="206" t="s">
        <v>1</v>
      </c>
      <c r="L306" s="40"/>
      <c r="M306" s="211" t="s">
        <v>1</v>
      </c>
      <c r="N306" s="212" t="s">
        <v>40</v>
      </c>
      <c r="O306" s="72"/>
      <c r="P306" s="213">
        <f>O306*H306</f>
        <v>0</v>
      </c>
      <c r="Q306" s="213">
        <v>0</v>
      </c>
      <c r="R306" s="213">
        <f>Q306*H306</f>
        <v>0</v>
      </c>
      <c r="S306" s="213">
        <v>0</v>
      </c>
      <c r="T306" s="214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15" t="s">
        <v>141</v>
      </c>
      <c r="AT306" s="215" t="s">
        <v>122</v>
      </c>
      <c r="AU306" s="215" t="s">
        <v>85</v>
      </c>
      <c r="AY306" s="18" t="s">
        <v>119</v>
      </c>
      <c r="BE306" s="216">
        <f>IF(N306="základní",J306,0)</f>
        <v>0</v>
      </c>
      <c r="BF306" s="216">
        <f>IF(N306="snížená",J306,0)</f>
        <v>0</v>
      </c>
      <c r="BG306" s="216">
        <f>IF(N306="zákl. přenesená",J306,0)</f>
        <v>0</v>
      </c>
      <c r="BH306" s="216">
        <f>IF(N306="sníž. přenesená",J306,0)</f>
        <v>0</v>
      </c>
      <c r="BI306" s="216">
        <f>IF(N306="nulová",J306,0)</f>
        <v>0</v>
      </c>
      <c r="BJ306" s="18" t="s">
        <v>83</v>
      </c>
      <c r="BK306" s="216">
        <f>ROUND(I306*H306,2)</f>
        <v>0</v>
      </c>
      <c r="BL306" s="18" t="s">
        <v>141</v>
      </c>
      <c r="BM306" s="215" t="s">
        <v>519</v>
      </c>
    </row>
    <row r="307" spans="1:65" s="13" customFormat="1">
      <c r="B307" s="217"/>
      <c r="C307" s="218"/>
      <c r="D307" s="219" t="s">
        <v>129</v>
      </c>
      <c r="E307" s="220" t="s">
        <v>1</v>
      </c>
      <c r="F307" s="221" t="s">
        <v>515</v>
      </c>
      <c r="G307" s="218"/>
      <c r="H307" s="220" t="s">
        <v>1</v>
      </c>
      <c r="I307" s="222"/>
      <c r="J307" s="218"/>
      <c r="K307" s="218"/>
      <c r="L307" s="223"/>
      <c r="M307" s="224"/>
      <c r="N307" s="225"/>
      <c r="O307" s="225"/>
      <c r="P307" s="225"/>
      <c r="Q307" s="225"/>
      <c r="R307" s="225"/>
      <c r="S307" s="225"/>
      <c r="T307" s="226"/>
      <c r="AT307" s="227" t="s">
        <v>129</v>
      </c>
      <c r="AU307" s="227" t="s">
        <v>85</v>
      </c>
      <c r="AV307" s="13" t="s">
        <v>83</v>
      </c>
      <c r="AW307" s="13" t="s">
        <v>32</v>
      </c>
      <c r="AX307" s="13" t="s">
        <v>75</v>
      </c>
      <c r="AY307" s="227" t="s">
        <v>119</v>
      </c>
    </row>
    <row r="308" spans="1:65" s="13" customFormat="1">
      <c r="B308" s="217"/>
      <c r="C308" s="218"/>
      <c r="D308" s="219" t="s">
        <v>129</v>
      </c>
      <c r="E308" s="220" t="s">
        <v>1</v>
      </c>
      <c r="F308" s="221" t="s">
        <v>520</v>
      </c>
      <c r="G308" s="218"/>
      <c r="H308" s="220" t="s">
        <v>1</v>
      </c>
      <c r="I308" s="222"/>
      <c r="J308" s="218"/>
      <c r="K308" s="218"/>
      <c r="L308" s="223"/>
      <c r="M308" s="224"/>
      <c r="N308" s="225"/>
      <c r="O308" s="225"/>
      <c r="P308" s="225"/>
      <c r="Q308" s="225"/>
      <c r="R308" s="225"/>
      <c r="S308" s="225"/>
      <c r="T308" s="226"/>
      <c r="AT308" s="227" t="s">
        <v>129</v>
      </c>
      <c r="AU308" s="227" t="s">
        <v>85</v>
      </c>
      <c r="AV308" s="13" t="s">
        <v>83</v>
      </c>
      <c r="AW308" s="13" t="s">
        <v>32</v>
      </c>
      <c r="AX308" s="13" t="s">
        <v>75</v>
      </c>
      <c r="AY308" s="227" t="s">
        <v>119</v>
      </c>
    </row>
    <row r="309" spans="1:65" s="14" customFormat="1" ht="22.5">
      <c r="B309" s="228"/>
      <c r="C309" s="229"/>
      <c r="D309" s="219" t="s">
        <v>129</v>
      </c>
      <c r="E309" s="230" t="s">
        <v>1</v>
      </c>
      <c r="F309" s="231" t="s">
        <v>366</v>
      </c>
      <c r="G309" s="229"/>
      <c r="H309" s="232">
        <v>624.38199999999995</v>
      </c>
      <c r="I309" s="233"/>
      <c r="J309" s="229"/>
      <c r="K309" s="229"/>
      <c r="L309" s="234"/>
      <c r="M309" s="235"/>
      <c r="N309" s="236"/>
      <c r="O309" s="236"/>
      <c r="P309" s="236"/>
      <c r="Q309" s="236"/>
      <c r="R309" s="236"/>
      <c r="S309" s="236"/>
      <c r="T309" s="237"/>
      <c r="AT309" s="238" t="s">
        <v>129</v>
      </c>
      <c r="AU309" s="238" t="s">
        <v>85</v>
      </c>
      <c r="AV309" s="14" t="s">
        <v>85</v>
      </c>
      <c r="AW309" s="14" t="s">
        <v>32</v>
      </c>
      <c r="AX309" s="14" t="s">
        <v>75</v>
      </c>
      <c r="AY309" s="238" t="s">
        <v>119</v>
      </c>
    </row>
    <row r="310" spans="1:65" s="14" customFormat="1" ht="33.75">
      <c r="B310" s="228"/>
      <c r="C310" s="229"/>
      <c r="D310" s="219" t="s">
        <v>129</v>
      </c>
      <c r="E310" s="230" t="s">
        <v>1</v>
      </c>
      <c r="F310" s="231" t="s">
        <v>521</v>
      </c>
      <c r="G310" s="229"/>
      <c r="H310" s="232">
        <v>42.76</v>
      </c>
      <c r="I310" s="233"/>
      <c r="J310" s="229"/>
      <c r="K310" s="229"/>
      <c r="L310" s="234"/>
      <c r="M310" s="235"/>
      <c r="N310" s="236"/>
      <c r="O310" s="236"/>
      <c r="P310" s="236"/>
      <c r="Q310" s="236"/>
      <c r="R310" s="236"/>
      <c r="S310" s="236"/>
      <c r="T310" s="237"/>
      <c r="AT310" s="238" t="s">
        <v>129</v>
      </c>
      <c r="AU310" s="238" t="s">
        <v>85</v>
      </c>
      <c r="AV310" s="14" t="s">
        <v>85</v>
      </c>
      <c r="AW310" s="14" t="s">
        <v>32</v>
      </c>
      <c r="AX310" s="14" t="s">
        <v>75</v>
      </c>
      <c r="AY310" s="238" t="s">
        <v>119</v>
      </c>
    </row>
    <row r="311" spans="1:65" s="13" customFormat="1">
      <c r="B311" s="217"/>
      <c r="C311" s="218"/>
      <c r="D311" s="219" t="s">
        <v>129</v>
      </c>
      <c r="E311" s="220" t="s">
        <v>1</v>
      </c>
      <c r="F311" s="221" t="s">
        <v>522</v>
      </c>
      <c r="G311" s="218"/>
      <c r="H311" s="220" t="s">
        <v>1</v>
      </c>
      <c r="I311" s="222"/>
      <c r="J311" s="218"/>
      <c r="K311" s="218"/>
      <c r="L311" s="223"/>
      <c r="M311" s="224"/>
      <c r="N311" s="225"/>
      <c r="O311" s="225"/>
      <c r="P311" s="225"/>
      <c r="Q311" s="225"/>
      <c r="R311" s="225"/>
      <c r="S311" s="225"/>
      <c r="T311" s="226"/>
      <c r="AT311" s="227" t="s">
        <v>129</v>
      </c>
      <c r="AU311" s="227" t="s">
        <v>85</v>
      </c>
      <c r="AV311" s="13" t="s">
        <v>83</v>
      </c>
      <c r="AW311" s="13" t="s">
        <v>32</v>
      </c>
      <c r="AX311" s="13" t="s">
        <v>75</v>
      </c>
      <c r="AY311" s="227" t="s">
        <v>119</v>
      </c>
    </row>
    <row r="312" spans="1:65" s="14" customFormat="1" ht="22.5">
      <c r="B312" s="228"/>
      <c r="C312" s="229"/>
      <c r="D312" s="219" t="s">
        <v>129</v>
      </c>
      <c r="E312" s="230" t="s">
        <v>1</v>
      </c>
      <c r="F312" s="231" t="s">
        <v>371</v>
      </c>
      <c r="G312" s="229"/>
      <c r="H312" s="232">
        <v>139.83000000000001</v>
      </c>
      <c r="I312" s="233"/>
      <c r="J312" s="229"/>
      <c r="K312" s="229"/>
      <c r="L312" s="234"/>
      <c r="M312" s="235"/>
      <c r="N312" s="236"/>
      <c r="O312" s="236"/>
      <c r="P312" s="236"/>
      <c r="Q312" s="236"/>
      <c r="R312" s="236"/>
      <c r="S312" s="236"/>
      <c r="T312" s="237"/>
      <c r="AT312" s="238" t="s">
        <v>129</v>
      </c>
      <c r="AU312" s="238" t="s">
        <v>85</v>
      </c>
      <c r="AV312" s="14" t="s">
        <v>85</v>
      </c>
      <c r="AW312" s="14" t="s">
        <v>32</v>
      </c>
      <c r="AX312" s="14" t="s">
        <v>75</v>
      </c>
      <c r="AY312" s="238" t="s">
        <v>119</v>
      </c>
    </row>
    <row r="313" spans="1:65" s="14" customFormat="1" ht="22.5">
      <c r="B313" s="228"/>
      <c r="C313" s="229"/>
      <c r="D313" s="219" t="s">
        <v>129</v>
      </c>
      <c r="E313" s="230" t="s">
        <v>1</v>
      </c>
      <c r="F313" s="231" t="s">
        <v>523</v>
      </c>
      <c r="G313" s="229"/>
      <c r="H313" s="232">
        <v>10.23</v>
      </c>
      <c r="I313" s="233"/>
      <c r="J313" s="229"/>
      <c r="K313" s="229"/>
      <c r="L313" s="234"/>
      <c r="M313" s="235"/>
      <c r="N313" s="236"/>
      <c r="O313" s="236"/>
      <c r="P313" s="236"/>
      <c r="Q313" s="236"/>
      <c r="R313" s="236"/>
      <c r="S313" s="236"/>
      <c r="T313" s="237"/>
      <c r="AT313" s="238" t="s">
        <v>129</v>
      </c>
      <c r="AU313" s="238" t="s">
        <v>85</v>
      </c>
      <c r="AV313" s="14" t="s">
        <v>85</v>
      </c>
      <c r="AW313" s="14" t="s">
        <v>32</v>
      </c>
      <c r="AX313" s="14" t="s">
        <v>75</v>
      </c>
      <c r="AY313" s="238" t="s">
        <v>119</v>
      </c>
    </row>
    <row r="314" spans="1:65" s="13" customFormat="1" ht="22.5">
      <c r="B314" s="217"/>
      <c r="C314" s="218"/>
      <c r="D314" s="219" t="s">
        <v>129</v>
      </c>
      <c r="E314" s="220" t="s">
        <v>1</v>
      </c>
      <c r="F314" s="221" t="s">
        <v>524</v>
      </c>
      <c r="G314" s="218"/>
      <c r="H314" s="220" t="s">
        <v>1</v>
      </c>
      <c r="I314" s="222"/>
      <c r="J314" s="218"/>
      <c r="K314" s="218"/>
      <c r="L314" s="223"/>
      <c r="M314" s="224"/>
      <c r="N314" s="225"/>
      <c r="O314" s="225"/>
      <c r="P314" s="225"/>
      <c r="Q314" s="225"/>
      <c r="R314" s="225"/>
      <c r="S314" s="225"/>
      <c r="T314" s="226"/>
      <c r="AT314" s="227" t="s">
        <v>129</v>
      </c>
      <c r="AU314" s="227" t="s">
        <v>85</v>
      </c>
      <c r="AV314" s="13" t="s">
        <v>83</v>
      </c>
      <c r="AW314" s="13" t="s">
        <v>32</v>
      </c>
      <c r="AX314" s="13" t="s">
        <v>75</v>
      </c>
      <c r="AY314" s="227" t="s">
        <v>119</v>
      </c>
    </row>
    <row r="315" spans="1:65" s="14" customFormat="1">
      <c r="B315" s="228"/>
      <c r="C315" s="229"/>
      <c r="D315" s="219" t="s">
        <v>129</v>
      </c>
      <c r="E315" s="230" t="s">
        <v>1</v>
      </c>
      <c r="F315" s="231" t="s">
        <v>374</v>
      </c>
      <c r="G315" s="229"/>
      <c r="H315" s="232">
        <v>115.65</v>
      </c>
      <c r="I315" s="233"/>
      <c r="J315" s="229"/>
      <c r="K315" s="229"/>
      <c r="L315" s="234"/>
      <c r="M315" s="235"/>
      <c r="N315" s="236"/>
      <c r="O315" s="236"/>
      <c r="P315" s="236"/>
      <c r="Q315" s="236"/>
      <c r="R315" s="236"/>
      <c r="S315" s="236"/>
      <c r="T315" s="237"/>
      <c r="AT315" s="238" t="s">
        <v>129</v>
      </c>
      <c r="AU315" s="238" t="s">
        <v>85</v>
      </c>
      <c r="AV315" s="14" t="s">
        <v>85</v>
      </c>
      <c r="AW315" s="14" t="s">
        <v>32</v>
      </c>
      <c r="AX315" s="14" t="s">
        <v>75</v>
      </c>
      <c r="AY315" s="238" t="s">
        <v>119</v>
      </c>
    </row>
    <row r="316" spans="1:65" s="15" customFormat="1">
      <c r="B316" s="244"/>
      <c r="C316" s="245"/>
      <c r="D316" s="219" t="s">
        <v>129</v>
      </c>
      <c r="E316" s="246" t="s">
        <v>1</v>
      </c>
      <c r="F316" s="247" t="s">
        <v>296</v>
      </c>
      <c r="G316" s="245"/>
      <c r="H316" s="248">
        <v>932.85199999999998</v>
      </c>
      <c r="I316" s="249"/>
      <c r="J316" s="245"/>
      <c r="K316" s="245"/>
      <c r="L316" s="250"/>
      <c r="M316" s="251"/>
      <c r="N316" s="252"/>
      <c r="O316" s="252"/>
      <c r="P316" s="252"/>
      <c r="Q316" s="252"/>
      <c r="R316" s="252"/>
      <c r="S316" s="252"/>
      <c r="T316" s="253"/>
      <c r="AT316" s="254" t="s">
        <v>129</v>
      </c>
      <c r="AU316" s="254" t="s">
        <v>85</v>
      </c>
      <c r="AV316" s="15" t="s">
        <v>141</v>
      </c>
      <c r="AW316" s="15" t="s">
        <v>32</v>
      </c>
      <c r="AX316" s="15" t="s">
        <v>83</v>
      </c>
      <c r="AY316" s="254" t="s">
        <v>119</v>
      </c>
    </row>
    <row r="317" spans="1:65" s="2" customFormat="1" ht="24">
      <c r="A317" s="35"/>
      <c r="B317" s="36"/>
      <c r="C317" s="204" t="s">
        <v>525</v>
      </c>
      <c r="D317" s="204" t="s">
        <v>122</v>
      </c>
      <c r="E317" s="205" t="s">
        <v>526</v>
      </c>
      <c r="F317" s="206" t="s">
        <v>527</v>
      </c>
      <c r="G317" s="207" t="s">
        <v>199</v>
      </c>
      <c r="H317" s="208">
        <v>311.45499999999998</v>
      </c>
      <c r="I317" s="209"/>
      <c r="J317" s="210">
        <f>ROUND(I317*H317,2)</f>
        <v>0</v>
      </c>
      <c r="K317" s="206" t="s">
        <v>1</v>
      </c>
      <c r="L317" s="40"/>
      <c r="M317" s="211" t="s">
        <v>1</v>
      </c>
      <c r="N317" s="212" t="s">
        <v>40</v>
      </c>
      <c r="O317" s="72"/>
      <c r="P317" s="213">
        <f>O317*H317</f>
        <v>0</v>
      </c>
      <c r="Q317" s="213">
        <v>0</v>
      </c>
      <c r="R317" s="213">
        <f>Q317*H317</f>
        <v>0</v>
      </c>
      <c r="S317" s="213">
        <v>0</v>
      </c>
      <c r="T317" s="214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15" t="s">
        <v>141</v>
      </c>
      <c r="AT317" s="215" t="s">
        <v>122</v>
      </c>
      <c r="AU317" s="215" t="s">
        <v>85</v>
      </c>
      <c r="AY317" s="18" t="s">
        <v>119</v>
      </c>
      <c r="BE317" s="216">
        <f>IF(N317="základní",J317,0)</f>
        <v>0</v>
      </c>
      <c r="BF317" s="216">
        <f>IF(N317="snížená",J317,0)</f>
        <v>0</v>
      </c>
      <c r="BG317" s="216">
        <f>IF(N317="zákl. přenesená",J317,0)</f>
        <v>0</v>
      </c>
      <c r="BH317" s="216">
        <f>IF(N317="sníž. přenesená",J317,0)</f>
        <v>0</v>
      </c>
      <c r="BI317" s="216">
        <f>IF(N317="nulová",J317,0)</f>
        <v>0</v>
      </c>
      <c r="BJ317" s="18" t="s">
        <v>83</v>
      </c>
      <c r="BK317" s="216">
        <f>ROUND(I317*H317,2)</f>
        <v>0</v>
      </c>
      <c r="BL317" s="18" t="s">
        <v>141</v>
      </c>
      <c r="BM317" s="215" t="s">
        <v>528</v>
      </c>
    </row>
    <row r="318" spans="1:65" s="13" customFormat="1">
      <c r="B318" s="217"/>
      <c r="C318" s="218"/>
      <c r="D318" s="219" t="s">
        <v>129</v>
      </c>
      <c r="E318" s="220" t="s">
        <v>1</v>
      </c>
      <c r="F318" s="221" t="s">
        <v>515</v>
      </c>
      <c r="G318" s="218"/>
      <c r="H318" s="220" t="s">
        <v>1</v>
      </c>
      <c r="I318" s="222"/>
      <c r="J318" s="218"/>
      <c r="K318" s="218"/>
      <c r="L318" s="223"/>
      <c r="M318" s="224"/>
      <c r="N318" s="225"/>
      <c r="O318" s="225"/>
      <c r="P318" s="225"/>
      <c r="Q318" s="225"/>
      <c r="R318" s="225"/>
      <c r="S318" s="225"/>
      <c r="T318" s="226"/>
      <c r="AT318" s="227" t="s">
        <v>129</v>
      </c>
      <c r="AU318" s="227" t="s">
        <v>85</v>
      </c>
      <c r="AV318" s="13" t="s">
        <v>83</v>
      </c>
      <c r="AW318" s="13" t="s">
        <v>32</v>
      </c>
      <c r="AX318" s="13" t="s">
        <v>75</v>
      </c>
      <c r="AY318" s="227" t="s">
        <v>119</v>
      </c>
    </row>
    <row r="319" spans="1:65" s="14" customFormat="1">
      <c r="B319" s="228"/>
      <c r="C319" s="229"/>
      <c r="D319" s="219" t="s">
        <v>129</v>
      </c>
      <c r="E319" s="230" t="s">
        <v>1</v>
      </c>
      <c r="F319" s="231" t="s">
        <v>211</v>
      </c>
      <c r="G319" s="229"/>
      <c r="H319" s="232">
        <v>300.58</v>
      </c>
      <c r="I319" s="233"/>
      <c r="J319" s="229"/>
      <c r="K319" s="229"/>
      <c r="L319" s="234"/>
      <c r="M319" s="235"/>
      <c r="N319" s="236"/>
      <c r="O319" s="236"/>
      <c r="P319" s="236"/>
      <c r="Q319" s="236"/>
      <c r="R319" s="236"/>
      <c r="S319" s="236"/>
      <c r="T319" s="237"/>
      <c r="AT319" s="238" t="s">
        <v>129</v>
      </c>
      <c r="AU319" s="238" t="s">
        <v>85</v>
      </c>
      <c r="AV319" s="14" t="s">
        <v>85</v>
      </c>
      <c r="AW319" s="14" t="s">
        <v>32</v>
      </c>
      <c r="AX319" s="14" t="s">
        <v>75</v>
      </c>
      <c r="AY319" s="238" t="s">
        <v>119</v>
      </c>
    </row>
    <row r="320" spans="1:65" s="14" customFormat="1" ht="22.5">
      <c r="B320" s="228"/>
      <c r="C320" s="229"/>
      <c r="D320" s="219" t="s">
        <v>129</v>
      </c>
      <c r="E320" s="230" t="s">
        <v>1</v>
      </c>
      <c r="F320" s="231" t="s">
        <v>529</v>
      </c>
      <c r="G320" s="229"/>
      <c r="H320" s="232">
        <v>10.875</v>
      </c>
      <c r="I320" s="233"/>
      <c r="J320" s="229"/>
      <c r="K320" s="229"/>
      <c r="L320" s="234"/>
      <c r="M320" s="235"/>
      <c r="N320" s="236"/>
      <c r="O320" s="236"/>
      <c r="P320" s="236"/>
      <c r="Q320" s="236"/>
      <c r="R320" s="236"/>
      <c r="S320" s="236"/>
      <c r="T320" s="237"/>
      <c r="AT320" s="238" t="s">
        <v>129</v>
      </c>
      <c r="AU320" s="238" t="s">
        <v>85</v>
      </c>
      <c r="AV320" s="14" t="s">
        <v>85</v>
      </c>
      <c r="AW320" s="14" t="s">
        <v>32</v>
      </c>
      <c r="AX320" s="14" t="s">
        <v>75</v>
      </c>
      <c r="AY320" s="238" t="s">
        <v>119</v>
      </c>
    </row>
    <row r="321" spans="1:65" s="15" customFormat="1">
      <c r="B321" s="244"/>
      <c r="C321" s="245"/>
      <c r="D321" s="219" t="s">
        <v>129</v>
      </c>
      <c r="E321" s="246" t="s">
        <v>1</v>
      </c>
      <c r="F321" s="247" t="s">
        <v>296</v>
      </c>
      <c r="G321" s="245"/>
      <c r="H321" s="248">
        <v>311.45499999999998</v>
      </c>
      <c r="I321" s="249"/>
      <c r="J321" s="245"/>
      <c r="K321" s="245"/>
      <c r="L321" s="250"/>
      <c r="M321" s="251"/>
      <c r="N321" s="252"/>
      <c r="O321" s="252"/>
      <c r="P321" s="252"/>
      <c r="Q321" s="252"/>
      <c r="R321" s="252"/>
      <c r="S321" s="252"/>
      <c r="T321" s="253"/>
      <c r="AT321" s="254" t="s">
        <v>129</v>
      </c>
      <c r="AU321" s="254" t="s">
        <v>85</v>
      </c>
      <c r="AV321" s="15" t="s">
        <v>141</v>
      </c>
      <c r="AW321" s="15" t="s">
        <v>4</v>
      </c>
      <c r="AX321" s="15" t="s">
        <v>83</v>
      </c>
      <c r="AY321" s="254" t="s">
        <v>119</v>
      </c>
    </row>
    <row r="322" spans="1:65" s="2" customFormat="1" ht="24">
      <c r="A322" s="35"/>
      <c r="B322" s="36"/>
      <c r="C322" s="204" t="s">
        <v>530</v>
      </c>
      <c r="D322" s="204" t="s">
        <v>122</v>
      </c>
      <c r="E322" s="205" t="s">
        <v>531</v>
      </c>
      <c r="F322" s="206" t="s">
        <v>532</v>
      </c>
      <c r="G322" s="207" t="s">
        <v>199</v>
      </c>
      <c r="H322" s="208">
        <v>357.65899999999999</v>
      </c>
      <c r="I322" s="209"/>
      <c r="J322" s="210">
        <f>ROUND(I322*H322,2)</f>
        <v>0</v>
      </c>
      <c r="K322" s="206" t="s">
        <v>1</v>
      </c>
      <c r="L322" s="40"/>
      <c r="M322" s="211" t="s">
        <v>1</v>
      </c>
      <c r="N322" s="212" t="s">
        <v>40</v>
      </c>
      <c r="O322" s="72"/>
      <c r="P322" s="213">
        <f>O322*H322</f>
        <v>0</v>
      </c>
      <c r="Q322" s="213">
        <v>0</v>
      </c>
      <c r="R322" s="213">
        <f>Q322*H322</f>
        <v>0</v>
      </c>
      <c r="S322" s="213">
        <v>0</v>
      </c>
      <c r="T322" s="214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15" t="s">
        <v>141</v>
      </c>
      <c r="AT322" s="215" t="s">
        <v>122</v>
      </c>
      <c r="AU322" s="215" t="s">
        <v>85</v>
      </c>
      <c r="AY322" s="18" t="s">
        <v>119</v>
      </c>
      <c r="BE322" s="216">
        <f>IF(N322="základní",J322,0)</f>
        <v>0</v>
      </c>
      <c r="BF322" s="216">
        <f>IF(N322="snížená",J322,0)</f>
        <v>0</v>
      </c>
      <c r="BG322" s="216">
        <f>IF(N322="zákl. přenesená",J322,0)</f>
        <v>0</v>
      </c>
      <c r="BH322" s="216">
        <f>IF(N322="sníž. přenesená",J322,0)</f>
        <v>0</v>
      </c>
      <c r="BI322" s="216">
        <f>IF(N322="nulová",J322,0)</f>
        <v>0</v>
      </c>
      <c r="BJ322" s="18" t="s">
        <v>83</v>
      </c>
      <c r="BK322" s="216">
        <f>ROUND(I322*H322,2)</f>
        <v>0</v>
      </c>
      <c r="BL322" s="18" t="s">
        <v>141</v>
      </c>
      <c r="BM322" s="215" t="s">
        <v>533</v>
      </c>
    </row>
    <row r="323" spans="1:65" s="13" customFormat="1">
      <c r="B323" s="217"/>
      <c r="C323" s="218"/>
      <c r="D323" s="219" t="s">
        <v>129</v>
      </c>
      <c r="E323" s="220" t="s">
        <v>1</v>
      </c>
      <c r="F323" s="221" t="s">
        <v>515</v>
      </c>
      <c r="G323" s="218"/>
      <c r="H323" s="220" t="s">
        <v>1</v>
      </c>
      <c r="I323" s="222"/>
      <c r="J323" s="218"/>
      <c r="K323" s="218"/>
      <c r="L323" s="223"/>
      <c r="M323" s="224"/>
      <c r="N323" s="225"/>
      <c r="O323" s="225"/>
      <c r="P323" s="225"/>
      <c r="Q323" s="225"/>
      <c r="R323" s="225"/>
      <c r="S323" s="225"/>
      <c r="T323" s="226"/>
      <c r="AT323" s="227" t="s">
        <v>129</v>
      </c>
      <c r="AU323" s="227" t="s">
        <v>85</v>
      </c>
      <c r="AV323" s="13" t="s">
        <v>83</v>
      </c>
      <c r="AW323" s="13" t="s">
        <v>32</v>
      </c>
      <c r="AX323" s="13" t="s">
        <v>75</v>
      </c>
      <c r="AY323" s="227" t="s">
        <v>119</v>
      </c>
    </row>
    <row r="324" spans="1:65" s="14" customFormat="1">
      <c r="B324" s="228"/>
      <c r="C324" s="229"/>
      <c r="D324" s="219" t="s">
        <v>129</v>
      </c>
      <c r="E324" s="230" t="s">
        <v>1</v>
      </c>
      <c r="F324" s="231" t="s">
        <v>211</v>
      </c>
      <c r="G324" s="229"/>
      <c r="H324" s="232">
        <v>300.58</v>
      </c>
      <c r="I324" s="233"/>
      <c r="J324" s="229"/>
      <c r="K324" s="229"/>
      <c r="L324" s="234"/>
      <c r="M324" s="235"/>
      <c r="N324" s="236"/>
      <c r="O324" s="236"/>
      <c r="P324" s="236"/>
      <c r="Q324" s="236"/>
      <c r="R324" s="236"/>
      <c r="S324" s="236"/>
      <c r="T324" s="237"/>
      <c r="AT324" s="238" t="s">
        <v>129</v>
      </c>
      <c r="AU324" s="238" t="s">
        <v>85</v>
      </c>
      <c r="AV324" s="14" t="s">
        <v>85</v>
      </c>
      <c r="AW324" s="14" t="s">
        <v>32</v>
      </c>
      <c r="AX324" s="14" t="s">
        <v>75</v>
      </c>
      <c r="AY324" s="238" t="s">
        <v>119</v>
      </c>
    </row>
    <row r="325" spans="1:65" s="14" customFormat="1" ht="22.5">
      <c r="B325" s="228"/>
      <c r="C325" s="229"/>
      <c r="D325" s="219" t="s">
        <v>129</v>
      </c>
      <c r="E325" s="230" t="s">
        <v>1</v>
      </c>
      <c r="F325" s="231" t="s">
        <v>534</v>
      </c>
      <c r="G325" s="229"/>
      <c r="H325" s="232">
        <v>10.875</v>
      </c>
      <c r="I325" s="233"/>
      <c r="J325" s="229"/>
      <c r="K325" s="229"/>
      <c r="L325" s="234"/>
      <c r="M325" s="235"/>
      <c r="N325" s="236"/>
      <c r="O325" s="236"/>
      <c r="P325" s="236"/>
      <c r="Q325" s="236"/>
      <c r="R325" s="236"/>
      <c r="S325" s="236"/>
      <c r="T325" s="237"/>
      <c r="AT325" s="238" t="s">
        <v>129</v>
      </c>
      <c r="AU325" s="238" t="s">
        <v>85</v>
      </c>
      <c r="AV325" s="14" t="s">
        <v>85</v>
      </c>
      <c r="AW325" s="14" t="s">
        <v>32</v>
      </c>
      <c r="AX325" s="14" t="s">
        <v>75</v>
      </c>
      <c r="AY325" s="238" t="s">
        <v>119</v>
      </c>
    </row>
    <row r="326" spans="1:65" s="14" customFormat="1" ht="33.75">
      <c r="B326" s="228"/>
      <c r="C326" s="229"/>
      <c r="D326" s="219" t="s">
        <v>129</v>
      </c>
      <c r="E326" s="230" t="s">
        <v>1</v>
      </c>
      <c r="F326" s="231" t="s">
        <v>535</v>
      </c>
      <c r="G326" s="229"/>
      <c r="H326" s="232">
        <v>16.8</v>
      </c>
      <c r="I326" s="233"/>
      <c r="J326" s="229"/>
      <c r="K326" s="229"/>
      <c r="L326" s="234"/>
      <c r="M326" s="235"/>
      <c r="N326" s="236"/>
      <c r="O326" s="236"/>
      <c r="P326" s="236"/>
      <c r="Q326" s="236"/>
      <c r="R326" s="236"/>
      <c r="S326" s="236"/>
      <c r="T326" s="237"/>
      <c r="AT326" s="238" t="s">
        <v>129</v>
      </c>
      <c r="AU326" s="238" t="s">
        <v>85</v>
      </c>
      <c r="AV326" s="14" t="s">
        <v>85</v>
      </c>
      <c r="AW326" s="14" t="s">
        <v>32</v>
      </c>
      <c r="AX326" s="14" t="s">
        <v>75</v>
      </c>
      <c r="AY326" s="238" t="s">
        <v>119</v>
      </c>
    </row>
    <row r="327" spans="1:65" s="14" customFormat="1" ht="22.5">
      <c r="B327" s="228"/>
      <c r="C327" s="229"/>
      <c r="D327" s="219" t="s">
        <v>129</v>
      </c>
      <c r="E327" s="230" t="s">
        <v>1</v>
      </c>
      <c r="F327" s="231" t="s">
        <v>536</v>
      </c>
      <c r="G327" s="229"/>
      <c r="H327" s="232">
        <v>29.404</v>
      </c>
      <c r="I327" s="233"/>
      <c r="J327" s="229"/>
      <c r="K327" s="229"/>
      <c r="L327" s="234"/>
      <c r="M327" s="235"/>
      <c r="N327" s="236"/>
      <c r="O327" s="236"/>
      <c r="P327" s="236"/>
      <c r="Q327" s="236"/>
      <c r="R327" s="236"/>
      <c r="S327" s="236"/>
      <c r="T327" s="237"/>
      <c r="AT327" s="238" t="s">
        <v>129</v>
      </c>
      <c r="AU327" s="238" t="s">
        <v>85</v>
      </c>
      <c r="AV327" s="14" t="s">
        <v>85</v>
      </c>
      <c r="AW327" s="14" t="s">
        <v>32</v>
      </c>
      <c r="AX327" s="14" t="s">
        <v>75</v>
      </c>
      <c r="AY327" s="238" t="s">
        <v>119</v>
      </c>
    </row>
    <row r="328" spans="1:65" s="15" customFormat="1">
      <c r="B328" s="244"/>
      <c r="C328" s="245"/>
      <c r="D328" s="219" t="s">
        <v>129</v>
      </c>
      <c r="E328" s="246" t="s">
        <v>1</v>
      </c>
      <c r="F328" s="247" t="s">
        <v>296</v>
      </c>
      <c r="G328" s="245"/>
      <c r="H328" s="248">
        <v>357.65899999999999</v>
      </c>
      <c r="I328" s="249"/>
      <c r="J328" s="245"/>
      <c r="K328" s="245"/>
      <c r="L328" s="250"/>
      <c r="M328" s="251"/>
      <c r="N328" s="252"/>
      <c r="O328" s="252"/>
      <c r="P328" s="252"/>
      <c r="Q328" s="252"/>
      <c r="R328" s="252"/>
      <c r="S328" s="252"/>
      <c r="T328" s="253"/>
      <c r="AT328" s="254" t="s">
        <v>129</v>
      </c>
      <c r="AU328" s="254" t="s">
        <v>85</v>
      </c>
      <c r="AV328" s="15" t="s">
        <v>141</v>
      </c>
      <c r="AW328" s="15" t="s">
        <v>32</v>
      </c>
      <c r="AX328" s="15" t="s">
        <v>83</v>
      </c>
      <c r="AY328" s="254" t="s">
        <v>119</v>
      </c>
    </row>
    <row r="329" spans="1:65" s="2" customFormat="1" ht="36">
      <c r="A329" s="35"/>
      <c r="B329" s="36"/>
      <c r="C329" s="204" t="s">
        <v>537</v>
      </c>
      <c r="D329" s="204" t="s">
        <v>122</v>
      </c>
      <c r="E329" s="205" t="s">
        <v>538</v>
      </c>
      <c r="F329" s="206" t="s">
        <v>539</v>
      </c>
      <c r="G329" s="207" t="s">
        <v>199</v>
      </c>
      <c r="H329" s="208">
        <v>782.79200000000003</v>
      </c>
      <c r="I329" s="209"/>
      <c r="J329" s="210">
        <f>ROUND(I329*H329,2)</f>
        <v>0</v>
      </c>
      <c r="K329" s="206" t="s">
        <v>1</v>
      </c>
      <c r="L329" s="40"/>
      <c r="M329" s="211" t="s">
        <v>1</v>
      </c>
      <c r="N329" s="212" t="s">
        <v>40</v>
      </c>
      <c r="O329" s="72"/>
      <c r="P329" s="213">
        <f>O329*H329</f>
        <v>0</v>
      </c>
      <c r="Q329" s="213">
        <v>0</v>
      </c>
      <c r="R329" s="213">
        <f>Q329*H329</f>
        <v>0</v>
      </c>
      <c r="S329" s="213">
        <v>0</v>
      </c>
      <c r="T329" s="214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15" t="s">
        <v>141</v>
      </c>
      <c r="AT329" s="215" t="s">
        <v>122</v>
      </c>
      <c r="AU329" s="215" t="s">
        <v>85</v>
      </c>
      <c r="AY329" s="18" t="s">
        <v>119</v>
      </c>
      <c r="BE329" s="216">
        <f>IF(N329="základní",J329,0)</f>
        <v>0</v>
      </c>
      <c r="BF329" s="216">
        <f>IF(N329="snížená",J329,0)</f>
        <v>0</v>
      </c>
      <c r="BG329" s="216">
        <f>IF(N329="zákl. přenesená",J329,0)</f>
        <v>0</v>
      </c>
      <c r="BH329" s="216">
        <f>IF(N329="sníž. přenesená",J329,0)</f>
        <v>0</v>
      </c>
      <c r="BI329" s="216">
        <f>IF(N329="nulová",J329,0)</f>
        <v>0</v>
      </c>
      <c r="BJ329" s="18" t="s">
        <v>83</v>
      </c>
      <c r="BK329" s="216">
        <f>ROUND(I329*H329,2)</f>
        <v>0</v>
      </c>
      <c r="BL329" s="18" t="s">
        <v>141</v>
      </c>
      <c r="BM329" s="215" t="s">
        <v>540</v>
      </c>
    </row>
    <row r="330" spans="1:65" s="13" customFormat="1">
      <c r="B330" s="217"/>
      <c r="C330" s="218"/>
      <c r="D330" s="219" t="s">
        <v>129</v>
      </c>
      <c r="E330" s="220" t="s">
        <v>1</v>
      </c>
      <c r="F330" s="221" t="s">
        <v>515</v>
      </c>
      <c r="G330" s="218"/>
      <c r="H330" s="220" t="s">
        <v>1</v>
      </c>
      <c r="I330" s="222"/>
      <c r="J330" s="218"/>
      <c r="K330" s="218"/>
      <c r="L330" s="223"/>
      <c r="M330" s="224"/>
      <c r="N330" s="225"/>
      <c r="O330" s="225"/>
      <c r="P330" s="225"/>
      <c r="Q330" s="225"/>
      <c r="R330" s="225"/>
      <c r="S330" s="225"/>
      <c r="T330" s="226"/>
      <c r="AT330" s="227" t="s">
        <v>129</v>
      </c>
      <c r="AU330" s="227" t="s">
        <v>85</v>
      </c>
      <c r="AV330" s="13" t="s">
        <v>83</v>
      </c>
      <c r="AW330" s="13" t="s">
        <v>32</v>
      </c>
      <c r="AX330" s="13" t="s">
        <v>75</v>
      </c>
      <c r="AY330" s="227" t="s">
        <v>119</v>
      </c>
    </row>
    <row r="331" spans="1:65" s="13" customFormat="1">
      <c r="B331" s="217"/>
      <c r="C331" s="218"/>
      <c r="D331" s="219" t="s">
        <v>129</v>
      </c>
      <c r="E331" s="220" t="s">
        <v>1</v>
      </c>
      <c r="F331" s="221" t="s">
        <v>541</v>
      </c>
      <c r="G331" s="218"/>
      <c r="H331" s="220" t="s">
        <v>1</v>
      </c>
      <c r="I331" s="222"/>
      <c r="J331" s="218"/>
      <c r="K331" s="218"/>
      <c r="L331" s="223"/>
      <c r="M331" s="224"/>
      <c r="N331" s="225"/>
      <c r="O331" s="225"/>
      <c r="P331" s="225"/>
      <c r="Q331" s="225"/>
      <c r="R331" s="225"/>
      <c r="S331" s="225"/>
      <c r="T331" s="226"/>
      <c r="AT331" s="227" t="s">
        <v>129</v>
      </c>
      <c r="AU331" s="227" t="s">
        <v>85</v>
      </c>
      <c r="AV331" s="13" t="s">
        <v>83</v>
      </c>
      <c r="AW331" s="13" t="s">
        <v>32</v>
      </c>
      <c r="AX331" s="13" t="s">
        <v>75</v>
      </c>
      <c r="AY331" s="227" t="s">
        <v>119</v>
      </c>
    </row>
    <row r="332" spans="1:65" s="14" customFormat="1" ht="22.5">
      <c r="B332" s="228"/>
      <c r="C332" s="229"/>
      <c r="D332" s="219" t="s">
        <v>129</v>
      </c>
      <c r="E332" s="230" t="s">
        <v>1</v>
      </c>
      <c r="F332" s="231" t="s">
        <v>366</v>
      </c>
      <c r="G332" s="229"/>
      <c r="H332" s="232">
        <v>624.38199999999995</v>
      </c>
      <c r="I332" s="233"/>
      <c r="J332" s="229"/>
      <c r="K332" s="229"/>
      <c r="L332" s="234"/>
      <c r="M332" s="235"/>
      <c r="N332" s="236"/>
      <c r="O332" s="236"/>
      <c r="P332" s="236"/>
      <c r="Q332" s="236"/>
      <c r="R332" s="236"/>
      <c r="S332" s="236"/>
      <c r="T332" s="237"/>
      <c r="AT332" s="238" t="s">
        <v>129</v>
      </c>
      <c r="AU332" s="238" t="s">
        <v>85</v>
      </c>
      <c r="AV332" s="14" t="s">
        <v>85</v>
      </c>
      <c r="AW332" s="14" t="s">
        <v>32</v>
      </c>
      <c r="AX332" s="14" t="s">
        <v>75</v>
      </c>
      <c r="AY332" s="238" t="s">
        <v>119</v>
      </c>
    </row>
    <row r="333" spans="1:65" s="14" customFormat="1" ht="33.75">
      <c r="B333" s="228"/>
      <c r="C333" s="229"/>
      <c r="D333" s="219" t="s">
        <v>129</v>
      </c>
      <c r="E333" s="230" t="s">
        <v>1</v>
      </c>
      <c r="F333" s="231" t="s">
        <v>367</v>
      </c>
      <c r="G333" s="229"/>
      <c r="H333" s="232">
        <v>42.76</v>
      </c>
      <c r="I333" s="233"/>
      <c r="J333" s="229"/>
      <c r="K333" s="229"/>
      <c r="L333" s="234"/>
      <c r="M333" s="235"/>
      <c r="N333" s="236"/>
      <c r="O333" s="236"/>
      <c r="P333" s="236"/>
      <c r="Q333" s="236"/>
      <c r="R333" s="236"/>
      <c r="S333" s="236"/>
      <c r="T333" s="237"/>
      <c r="AT333" s="238" t="s">
        <v>129</v>
      </c>
      <c r="AU333" s="238" t="s">
        <v>85</v>
      </c>
      <c r="AV333" s="14" t="s">
        <v>85</v>
      </c>
      <c r="AW333" s="14" t="s">
        <v>32</v>
      </c>
      <c r="AX333" s="14" t="s">
        <v>75</v>
      </c>
      <c r="AY333" s="238" t="s">
        <v>119</v>
      </c>
    </row>
    <row r="334" spans="1:65" s="13" customFormat="1" ht="22.5">
      <c r="B334" s="217"/>
      <c r="C334" s="218"/>
      <c r="D334" s="219" t="s">
        <v>129</v>
      </c>
      <c r="E334" s="220" t="s">
        <v>1</v>
      </c>
      <c r="F334" s="221" t="s">
        <v>524</v>
      </c>
      <c r="G334" s="218"/>
      <c r="H334" s="220" t="s">
        <v>1</v>
      </c>
      <c r="I334" s="222"/>
      <c r="J334" s="218"/>
      <c r="K334" s="218"/>
      <c r="L334" s="223"/>
      <c r="M334" s="224"/>
      <c r="N334" s="225"/>
      <c r="O334" s="225"/>
      <c r="P334" s="225"/>
      <c r="Q334" s="225"/>
      <c r="R334" s="225"/>
      <c r="S334" s="225"/>
      <c r="T334" s="226"/>
      <c r="AT334" s="227" t="s">
        <v>129</v>
      </c>
      <c r="AU334" s="227" t="s">
        <v>85</v>
      </c>
      <c r="AV334" s="13" t="s">
        <v>83</v>
      </c>
      <c r="AW334" s="13" t="s">
        <v>32</v>
      </c>
      <c r="AX334" s="13" t="s">
        <v>75</v>
      </c>
      <c r="AY334" s="227" t="s">
        <v>119</v>
      </c>
    </row>
    <row r="335" spans="1:65" s="14" customFormat="1">
      <c r="B335" s="228"/>
      <c r="C335" s="229"/>
      <c r="D335" s="219" t="s">
        <v>129</v>
      </c>
      <c r="E335" s="230" t="s">
        <v>1</v>
      </c>
      <c r="F335" s="231" t="s">
        <v>374</v>
      </c>
      <c r="G335" s="229"/>
      <c r="H335" s="232">
        <v>115.65</v>
      </c>
      <c r="I335" s="233"/>
      <c r="J335" s="229"/>
      <c r="K335" s="229"/>
      <c r="L335" s="234"/>
      <c r="M335" s="235"/>
      <c r="N335" s="236"/>
      <c r="O335" s="236"/>
      <c r="P335" s="236"/>
      <c r="Q335" s="236"/>
      <c r="R335" s="236"/>
      <c r="S335" s="236"/>
      <c r="T335" s="237"/>
      <c r="AT335" s="238" t="s">
        <v>129</v>
      </c>
      <c r="AU335" s="238" t="s">
        <v>85</v>
      </c>
      <c r="AV335" s="14" t="s">
        <v>85</v>
      </c>
      <c r="AW335" s="14" t="s">
        <v>32</v>
      </c>
      <c r="AX335" s="14" t="s">
        <v>75</v>
      </c>
      <c r="AY335" s="238" t="s">
        <v>119</v>
      </c>
    </row>
    <row r="336" spans="1:65" s="15" customFormat="1">
      <c r="B336" s="244"/>
      <c r="C336" s="245"/>
      <c r="D336" s="219" t="s">
        <v>129</v>
      </c>
      <c r="E336" s="246" t="s">
        <v>244</v>
      </c>
      <c r="F336" s="247" t="s">
        <v>296</v>
      </c>
      <c r="G336" s="245"/>
      <c r="H336" s="248">
        <v>782.79200000000003</v>
      </c>
      <c r="I336" s="249"/>
      <c r="J336" s="245"/>
      <c r="K336" s="245"/>
      <c r="L336" s="250"/>
      <c r="M336" s="251"/>
      <c r="N336" s="252"/>
      <c r="O336" s="252"/>
      <c r="P336" s="252"/>
      <c r="Q336" s="252"/>
      <c r="R336" s="252"/>
      <c r="S336" s="252"/>
      <c r="T336" s="253"/>
      <c r="AT336" s="254" t="s">
        <v>129</v>
      </c>
      <c r="AU336" s="254" t="s">
        <v>85</v>
      </c>
      <c r="AV336" s="15" t="s">
        <v>141</v>
      </c>
      <c r="AW336" s="15" t="s">
        <v>32</v>
      </c>
      <c r="AX336" s="15" t="s">
        <v>83</v>
      </c>
      <c r="AY336" s="254" t="s">
        <v>119</v>
      </c>
    </row>
    <row r="337" spans="1:65" s="2" customFormat="1" ht="36">
      <c r="A337" s="35"/>
      <c r="B337" s="36"/>
      <c r="C337" s="204" t="s">
        <v>542</v>
      </c>
      <c r="D337" s="204" t="s">
        <v>122</v>
      </c>
      <c r="E337" s="205" t="s">
        <v>543</v>
      </c>
      <c r="F337" s="206" t="s">
        <v>544</v>
      </c>
      <c r="G337" s="207" t="s">
        <v>199</v>
      </c>
      <c r="H337" s="208">
        <v>496.44400000000002</v>
      </c>
      <c r="I337" s="209"/>
      <c r="J337" s="210">
        <f>ROUND(I337*H337,2)</f>
        <v>0</v>
      </c>
      <c r="K337" s="206" t="s">
        <v>1</v>
      </c>
      <c r="L337" s="40"/>
      <c r="M337" s="211" t="s">
        <v>1</v>
      </c>
      <c r="N337" s="212" t="s">
        <v>40</v>
      </c>
      <c r="O337" s="72"/>
      <c r="P337" s="213">
        <f>O337*H337</f>
        <v>0</v>
      </c>
      <c r="Q337" s="213">
        <v>0</v>
      </c>
      <c r="R337" s="213">
        <f>Q337*H337</f>
        <v>0</v>
      </c>
      <c r="S337" s="213">
        <v>0</v>
      </c>
      <c r="T337" s="214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15" t="s">
        <v>141</v>
      </c>
      <c r="AT337" s="215" t="s">
        <v>122</v>
      </c>
      <c r="AU337" s="215" t="s">
        <v>85</v>
      </c>
      <c r="AY337" s="18" t="s">
        <v>119</v>
      </c>
      <c r="BE337" s="216">
        <f>IF(N337="základní",J337,0)</f>
        <v>0</v>
      </c>
      <c r="BF337" s="216">
        <f>IF(N337="snížená",J337,0)</f>
        <v>0</v>
      </c>
      <c r="BG337" s="216">
        <f>IF(N337="zákl. přenesená",J337,0)</f>
        <v>0</v>
      </c>
      <c r="BH337" s="216">
        <f>IF(N337="sníž. přenesená",J337,0)</f>
        <v>0</v>
      </c>
      <c r="BI337" s="216">
        <f>IF(N337="nulová",J337,0)</f>
        <v>0</v>
      </c>
      <c r="BJ337" s="18" t="s">
        <v>83</v>
      </c>
      <c r="BK337" s="216">
        <f>ROUND(I337*H337,2)</f>
        <v>0</v>
      </c>
      <c r="BL337" s="18" t="s">
        <v>141</v>
      </c>
      <c r="BM337" s="215" t="s">
        <v>545</v>
      </c>
    </row>
    <row r="338" spans="1:65" s="13" customFormat="1">
      <c r="B338" s="217"/>
      <c r="C338" s="218"/>
      <c r="D338" s="219" t="s">
        <v>129</v>
      </c>
      <c r="E338" s="220" t="s">
        <v>1</v>
      </c>
      <c r="F338" s="221" t="s">
        <v>515</v>
      </c>
      <c r="G338" s="218"/>
      <c r="H338" s="220" t="s">
        <v>1</v>
      </c>
      <c r="I338" s="222"/>
      <c r="J338" s="218"/>
      <c r="K338" s="218"/>
      <c r="L338" s="223"/>
      <c r="M338" s="224"/>
      <c r="N338" s="225"/>
      <c r="O338" s="225"/>
      <c r="P338" s="225"/>
      <c r="Q338" s="225"/>
      <c r="R338" s="225"/>
      <c r="S338" s="225"/>
      <c r="T338" s="226"/>
      <c r="AT338" s="227" t="s">
        <v>129</v>
      </c>
      <c r="AU338" s="227" t="s">
        <v>85</v>
      </c>
      <c r="AV338" s="13" t="s">
        <v>83</v>
      </c>
      <c r="AW338" s="13" t="s">
        <v>32</v>
      </c>
      <c r="AX338" s="13" t="s">
        <v>75</v>
      </c>
      <c r="AY338" s="227" t="s">
        <v>119</v>
      </c>
    </row>
    <row r="339" spans="1:65" s="13" customFormat="1">
      <c r="B339" s="217"/>
      <c r="C339" s="218"/>
      <c r="D339" s="219" t="s">
        <v>129</v>
      </c>
      <c r="E339" s="220" t="s">
        <v>1</v>
      </c>
      <c r="F339" s="221" t="s">
        <v>546</v>
      </c>
      <c r="G339" s="218"/>
      <c r="H339" s="220" t="s">
        <v>1</v>
      </c>
      <c r="I339" s="222"/>
      <c r="J339" s="218"/>
      <c r="K339" s="218"/>
      <c r="L339" s="223"/>
      <c r="M339" s="224"/>
      <c r="N339" s="225"/>
      <c r="O339" s="225"/>
      <c r="P339" s="225"/>
      <c r="Q339" s="225"/>
      <c r="R339" s="225"/>
      <c r="S339" s="225"/>
      <c r="T339" s="226"/>
      <c r="AT339" s="227" t="s">
        <v>129</v>
      </c>
      <c r="AU339" s="227" t="s">
        <v>85</v>
      </c>
      <c r="AV339" s="13" t="s">
        <v>83</v>
      </c>
      <c r="AW339" s="13" t="s">
        <v>32</v>
      </c>
      <c r="AX339" s="13" t="s">
        <v>75</v>
      </c>
      <c r="AY339" s="227" t="s">
        <v>119</v>
      </c>
    </row>
    <row r="340" spans="1:65" s="14" customFormat="1">
      <c r="B340" s="228"/>
      <c r="C340" s="229"/>
      <c r="D340" s="219" t="s">
        <v>129</v>
      </c>
      <c r="E340" s="230" t="s">
        <v>1</v>
      </c>
      <c r="F340" s="231" t="s">
        <v>211</v>
      </c>
      <c r="G340" s="229"/>
      <c r="H340" s="232">
        <v>300.58</v>
      </c>
      <c r="I340" s="233"/>
      <c r="J340" s="229"/>
      <c r="K340" s="229"/>
      <c r="L340" s="234"/>
      <c r="M340" s="235"/>
      <c r="N340" s="236"/>
      <c r="O340" s="236"/>
      <c r="P340" s="236"/>
      <c r="Q340" s="236"/>
      <c r="R340" s="236"/>
      <c r="S340" s="236"/>
      <c r="T340" s="237"/>
      <c r="AT340" s="238" t="s">
        <v>129</v>
      </c>
      <c r="AU340" s="238" t="s">
        <v>85</v>
      </c>
      <c r="AV340" s="14" t="s">
        <v>85</v>
      </c>
      <c r="AW340" s="14" t="s">
        <v>32</v>
      </c>
      <c r="AX340" s="14" t="s">
        <v>75</v>
      </c>
      <c r="AY340" s="238" t="s">
        <v>119</v>
      </c>
    </row>
    <row r="341" spans="1:65" s="14" customFormat="1" ht="33.75">
      <c r="B341" s="228"/>
      <c r="C341" s="229"/>
      <c r="D341" s="219" t="s">
        <v>129</v>
      </c>
      <c r="E341" s="230" t="s">
        <v>1</v>
      </c>
      <c r="F341" s="231" t="s">
        <v>547</v>
      </c>
      <c r="G341" s="229"/>
      <c r="H341" s="232">
        <v>16.8</v>
      </c>
      <c r="I341" s="233"/>
      <c r="J341" s="229"/>
      <c r="K341" s="229"/>
      <c r="L341" s="234"/>
      <c r="M341" s="235"/>
      <c r="N341" s="236"/>
      <c r="O341" s="236"/>
      <c r="P341" s="236"/>
      <c r="Q341" s="236"/>
      <c r="R341" s="236"/>
      <c r="S341" s="236"/>
      <c r="T341" s="237"/>
      <c r="AT341" s="238" t="s">
        <v>129</v>
      </c>
      <c r="AU341" s="238" t="s">
        <v>85</v>
      </c>
      <c r="AV341" s="14" t="s">
        <v>85</v>
      </c>
      <c r="AW341" s="14" t="s">
        <v>32</v>
      </c>
      <c r="AX341" s="14" t="s">
        <v>75</v>
      </c>
      <c r="AY341" s="238" t="s">
        <v>119</v>
      </c>
    </row>
    <row r="342" spans="1:65" s="14" customFormat="1" ht="22.5">
      <c r="B342" s="228"/>
      <c r="C342" s="229"/>
      <c r="D342" s="219" t="s">
        <v>129</v>
      </c>
      <c r="E342" s="230" t="s">
        <v>1</v>
      </c>
      <c r="F342" s="231" t="s">
        <v>370</v>
      </c>
      <c r="G342" s="229"/>
      <c r="H342" s="232">
        <v>29.004000000000001</v>
      </c>
      <c r="I342" s="233"/>
      <c r="J342" s="229"/>
      <c r="K342" s="229"/>
      <c r="L342" s="234"/>
      <c r="M342" s="235"/>
      <c r="N342" s="236"/>
      <c r="O342" s="236"/>
      <c r="P342" s="236"/>
      <c r="Q342" s="236"/>
      <c r="R342" s="236"/>
      <c r="S342" s="236"/>
      <c r="T342" s="237"/>
      <c r="AT342" s="238" t="s">
        <v>129</v>
      </c>
      <c r="AU342" s="238" t="s">
        <v>85</v>
      </c>
      <c r="AV342" s="14" t="s">
        <v>85</v>
      </c>
      <c r="AW342" s="14" t="s">
        <v>32</v>
      </c>
      <c r="AX342" s="14" t="s">
        <v>75</v>
      </c>
      <c r="AY342" s="238" t="s">
        <v>119</v>
      </c>
    </row>
    <row r="343" spans="1:65" s="14" customFormat="1" ht="22.5">
      <c r="B343" s="228"/>
      <c r="C343" s="229"/>
      <c r="D343" s="219" t="s">
        <v>129</v>
      </c>
      <c r="E343" s="230" t="s">
        <v>1</v>
      </c>
      <c r="F343" s="231" t="s">
        <v>371</v>
      </c>
      <c r="G343" s="229"/>
      <c r="H343" s="232">
        <v>139.83000000000001</v>
      </c>
      <c r="I343" s="233"/>
      <c r="J343" s="229"/>
      <c r="K343" s="229"/>
      <c r="L343" s="234"/>
      <c r="M343" s="235"/>
      <c r="N343" s="236"/>
      <c r="O343" s="236"/>
      <c r="P343" s="236"/>
      <c r="Q343" s="236"/>
      <c r="R343" s="236"/>
      <c r="S343" s="236"/>
      <c r="T343" s="237"/>
      <c r="AT343" s="238" t="s">
        <v>129</v>
      </c>
      <c r="AU343" s="238" t="s">
        <v>85</v>
      </c>
      <c r="AV343" s="14" t="s">
        <v>85</v>
      </c>
      <c r="AW343" s="14" t="s">
        <v>32</v>
      </c>
      <c r="AX343" s="14" t="s">
        <v>75</v>
      </c>
      <c r="AY343" s="238" t="s">
        <v>119</v>
      </c>
    </row>
    <row r="344" spans="1:65" s="14" customFormat="1" ht="22.5">
      <c r="B344" s="228"/>
      <c r="C344" s="229"/>
      <c r="D344" s="219" t="s">
        <v>129</v>
      </c>
      <c r="E344" s="230" t="s">
        <v>1</v>
      </c>
      <c r="F344" s="231" t="s">
        <v>372</v>
      </c>
      <c r="G344" s="229"/>
      <c r="H344" s="232">
        <v>10.23</v>
      </c>
      <c r="I344" s="233"/>
      <c r="J344" s="229"/>
      <c r="K344" s="229"/>
      <c r="L344" s="234"/>
      <c r="M344" s="235"/>
      <c r="N344" s="236"/>
      <c r="O344" s="236"/>
      <c r="P344" s="236"/>
      <c r="Q344" s="236"/>
      <c r="R344" s="236"/>
      <c r="S344" s="236"/>
      <c r="T344" s="237"/>
      <c r="AT344" s="238" t="s">
        <v>129</v>
      </c>
      <c r="AU344" s="238" t="s">
        <v>85</v>
      </c>
      <c r="AV344" s="14" t="s">
        <v>85</v>
      </c>
      <c r="AW344" s="14" t="s">
        <v>32</v>
      </c>
      <c r="AX344" s="14" t="s">
        <v>75</v>
      </c>
      <c r="AY344" s="238" t="s">
        <v>119</v>
      </c>
    </row>
    <row r="345" spans="1:65" s="15" customFormat="1">
      <c r="B345" s="244"/>
      <c r="C345" s="245"/>
      <c r="D345" s="219" t="s">
        <v>129</v>
      </c>
      <c r="E345" s="246" t="s">
        <v>246</v>
      </c>
      <c r="F345" s="247" t="s">
        <v>296</v>
      </c>
      <c r="G345" s="245"/>
      <c r="H345" s="248">
        <v>496.44400000000002</v>
      </c>
      <c r="I345" s="249"/>
      <c r="J345" s="245"/>
      <c r="K345" s="245"/>
      <c r="L345" s="250"/>
      <c r="M345" s="251"/>
      <c r="N345" s="252"/>
      <c r="O345" s="252"/>
      <c r="P345" s="252"/>
      <c r="Q345" s="252"/>
      <c r="R345" s="252"/>
      <c r="S345" s="252"/>
      <c r="T345" s="253"/>
      <c r="AT345" s="254" t="s">
        <v>129</v>
      </c>
      <c r="AU345" s="254" t="s">
        <v>85</v>
      </c>
      <c r="AV345" s="15" t="s">
        <v>141</v>
      </c>
      <c r="AW345" s="15" t="s">
        <v>32</v>
      </c>
      <c r="AX345" s="15" t="s">
        <v>83</v>
      </c>
      <c r="AY345" s="254" t="s">
        <v>119</v>
      </c>
    </row>
    <row r="346" spans="1:65" s="2" customFormat="1" ht="48">
      <c r="A346" s="35"/>
      <c r="B346" s="36"/>
      <c r="C346" s="204" t="s">
        <v>548</v>
      </c>
      <c r="D346" s="204" t="s">
        <v>122</v>
      </c>
      <c r="E346" s="205" t="s">
        <v>549</v>
      </c>
      <c r="F346" s="206" t="s">
        <v>550</v>
      </c>
      <c r="G346" s="207" t="s">
        <v>199</v>
      </c>
      <c r="H346" s="208">
        <v>27.37</v>
      </c>
      <c r="I346" s="209"/>
      <c r="J346" s="210">
        <f>ROUND(I346*H346,2)</f>
        <v>0</v>
      </c>
      <c r="K346" s="206" t="s">
        <v>126</v>
      </c>
      <c r="L346" s="40"/>
      <c r="M346" s="211" t="s">
        <v>1</v>
      </c>
      <c r="N346" s="212" t="s">
        <v>40</v>
      </c>
      <c r="O346" s="72"/>
      <c r="P346" s="213">
        <f>O346*H346</f>
        <v>0</v>
      </c>
      <c r="Q346" s="213">
        <v>0</v>
      </c>
      <c r="R346" s="213">
        <f>Q346*H346</f>
        <v>0</v>
      </c>
      <c r="S346" s="213">
        <v>0</v>
      </c>
      <c r="T346" s="214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15" t="s">
        <v>141</v>
      </c>
      <c r="AT346" s="215" t="s">
        <v>122</v>
      </c>
      <c r="AU346" s="215" t="s">
        <v>85</v>
      </c>
      <c r="AY346" s="18" t="s">
        <v>119</v>
      </c>
      <c r="BE346" s="216">
        <f>IF(N346="základní",J346,0)</f>
        <v>0</v>
      </c>
      <c r="BF346" s="216">
        <f>IF(N346="snížená",J346,0)</f>
        <v>0</v>
      </c>
      <c r="BG346" s="216">
        <f>IF(N346="zákl. přenesená",J346,0)</f>
        <v>0</v>
      </c>
      <c r="BH346" s="216">
        <f>IF(N346="sníž. přenesená",J346,0)</f>
        <v>0</v>
      </c>
      <c r="BI346" s="216">
        <f>IF(N346="nulová",J346,0)</f>
        <v>0</v>
      </c>
      <c r="BJ346" s="18" t="s">
        <v>83</v>
      </c>
      <c r="BK346" s="216">
        <f>ROUND(I346*H346,2)</f>
        <v>0</v>
      </c>
      <c r="BL346" s="18" t="s">
        <v>141</v>
      </c>
      <c r="BM346" s="215" t="s">
        <v>551</v>
      </c>
    </row>
    <row r="347" spans="1:65" s="14" customFormat="1">
      <c r="B347" s="228"/>
      <c r="C347" s="229"/>
      <c r="D347" s="219" t="s">
        <v>129</v>
      </c>
      <c r="E347" s="230" t="s">
        <v>1</v>
      </c>
      <c r="F347" s="231" t="s">
        <v>203</v>
      </c>
      <c r="G347" s="229"/>
      <c r="H347" s="232">
        <v>27.37</v>
      </c>
      <c r="I347" s="233"/>
      <c r="J347" s="229"/>
      <c r="K347" s="229"/>
      <c r="L347" s="234"/>
      <c r="M347" s="235"/>
      <c r="N347" s="236"/>
      <c r="O347" s="236"/>
      <c r="P347" s="236"/>
      <c r="Q347" s="236"/>
      <c r="R347" s="236"/>
      <c r="S347" s="236"/>
      <c r="T347" s="237"/>
      <c r="AT347" s="238" t="s">
        <v>129</v>
      </c>
      <c r="AU347" s="238" t="s">
        <v>85</v>
      </c>
      <c r="AV347" s="14" t="s">
        <v>85</v>
      </c>
      <c r="AW347" s="14" t="s">
        <v>32</v>
      </c>
      <c r="AX347" s="14" t="s">
        <v>83</v>
      </c>
      <c r="AY347" s="238" t="s">
        <v>119</v>
      </c>
    </row>
    <row r="348" spans="1:65" s="2" customFormat="1" ht="36">
      <c r="A348" s="35"/>
      <c r="B348" s="36"/>
      <c r="C348" s="204" t="s">
        <v>243</v>
      </c>
      <c r="D348" s="204" t="s">
        <v>122</v>
      </c>
      <c r="E348" s="205" t="s">
        <v>552</v>
      </c>
      <c r="F348" s="206" t="s">
        <v>553</v>
      </c>
      <c r="G348" s="207" t="s">
        <v>199</v>
      </c>
      <c r="H348" s="208">
        <v>128.95500000000001</v>
      </c>
      <c r="I348" s="209"/>
      <c r="J348" s="210">
        <f>ROUND(I348*H348,2)</f>
        <v>0</v>
      </c>
      <c r="K348" s="206" t="s">
        <v>126</v>
      </c>
      <c r="L348" s="40"/>
      <c r="M348" s="211" t="s">
        <v>1</v>
      </c>
      <c r="N348" s="212" t="s">
        <v>40</v>
      </c>
      <c r="O348" s="72"/>
      <c r="P348" s="213">
        <f>O348*H348</f>
        <v>0</v>
      </c>
      <c r="Q348" s="213">
        <v>0</v>
      </c>
      <c r="R348" s="213">
        <f>Q348*H348</f>
        <v>0</v>
      </c>
      <c r="S348" s="213">
        <v>0</v>
      </c>
      <c r="T348" s="214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15" t="s">
        <v>141</v>
      </c>
      <c r="AT348" s="215" t="s">
        <v>122</v>
      </c>
      <c r="AU348" s="215" t="s">
        <v>85</v>
      </c>
      <c r="AY348" s="18" t="s">
        <v>119</v>
      </c>
      <c r="BE348" s="216">
        <f>IF(N348="základní",J348,0)</f>
        <v>0</v>
      </c>
      <c r="BF348" s="216">
        <f>IF(N348="snížená",J348,0)</f>
        <v>0</v>
      </c>
      <c r="BG348" s="216">
        <f>IF(N348="zákl. přenesená",J348,0)</f>
        <v>0</v>
      </c>
      <c r="BH348" s="216">
        <f>IF(N348="sníž. přenesená",J348,0)</f>
        <v>0</v>
      </c>
      <c r="BI348" s="216">
        <f>IF(N348="nulová",J348,0)</f>
        <v>0</v>
      </c>
      <c r="BJ348" s="18" t="s">
        <v>83</v>
      </c>
      <c r="BK348" s="216">
        <f>ROUND(I348*H348,2)</f>
        <v>0</v>
      </c>
      <c r="BL348" s="18" t="s">
        <v>141</v>
      </c>
      <c r="BM348" s="215" t="s">
        <v>554</v>
      </c>
    </row>
    <row r="349" spans="1:65" s="14" customFormat="1" ht="22.5">
      <c r="B349" s="228"/>
      <c r="C349" s="229"/>
      <c r="D349" s="219" t="s">
        <v>129</v>
      </c>
      <c r="E349" s="230" t="s">
        <v>1</v>
      </c>
      <c r="F349" s="231" t="s">
        <v>555</v>
      </c>
      <c r="G349" s="229"/>
      <c r="H349" s="232">
        <v>167.2</v>
      </c>
      <c r="I349" s="233"/>
      <c r="J349" s="229"/>
      <c r="K349" s="229"/>
      <c r="L349" s="234"/>
      <c r="M349" s="235"/>
      <c r="N349" s="236"/>
      <c r="O349" s="236"/>
      <c r="P349" s="236"/>
      <c r="Q349" s="236"/>
      <c r="R349" s="236"/>
      <c r="S349" s="236"/>
      <c r="T349" s="237"/>
      <c r="AT349" s="238" t="s">
        <v>129</v>
      </c>
      <c r="AU349" s="238" t="s">
        <v>85</v>
      </c>
      <c r="AV349" s="14" t="s">
        <v>85</v>
      </c>
      <c r="AW349" s="14" t="s">
        <v>32</v>
      </c>
      <c r="AX349" s="14" t="s">
        <v>75</v>
      </c>
      <c r="AY349" s="238" t="s">
        <v>119</v>
      </c>
    </row>
    <row r="350" spans="1:65" s="14" customFormat="1" ht="33.75">
      <c r="B350" s="228"/>
      <c r="C350" s="229"/>
      <c r="D350" s="219" t="s">
        <v>129</v>
      </c>
      <c r="E350" s="230" t="s">
        <v>1</v>
      </c>
      <c r="F350" s="231" t="s">
        <v>556</v>
      </c>
      <c r="G350" s="229"/>
      <c r="H350" s="232">
        <v>-10.875</v>
      </c>
      <c r="I350" s="233"/>
      <c r="J350" s="229"/>
      <c r="K350" s="229"/>
      <c r="L350" s="234"/>
      <c r="M350" s="235"/>
      <c r="N350" s="236"/>
      <c r="O350" s="236"/>
      <c r="P350" s="236"/>
      <c r="Q350" s="236"/>
      <c r="R350" s="236"/>
      <c r="S350" s="236"/>
      <c r="T350" s="237"/>
      <c r="AT350" s="238" t="s">
        <v>129</v>
      </c>
      <c r="AU350" s="238" t="s">
        <v>85</v>
      </c>
      <c r="AV350" s="14" t="s">
        <v>85</v>
      </c>
      <c r="AW350" s="14" t="s">
        <v>32</v>
      </c>
      <c r="AX350" s="14" t="s">
        <v>75</v>
      </c>
      <c r="AY350" s="238" t="s">
        <v>119</v>
      </c>
    </row>
    <row r="351" spans="1:65" s="14" customFormat="1" ht="45">
      <c r="B351" s="228"/>
      <c r="C351" s="229"/>
      <c r="D351" s="219" t="s">
        <v>129</v>
      </c>
      <c r="E351" s="230" t="s">
        <v>1</v>
      </c>
      <c r="F351" s="231" t="s">
        <v>557</v>
      </c>
      <c r="G351" s="229"/>
      <c r="H351" s="232">
        <v>-27.37</v>
      </c>
      <c r="I351" s="233"/>
      <c r="J351" s="229"/>
      <c r="K351" s="229"/>
      <c r="L351" s="234"/>
      <c r="M351" s="235"/>
      <c r="N351" s="236"/>
      <c r="O351" s="236"/>
      <c r="P351" s="236"/>
      <c r="Q351" s="236"/>
      <c r="R351" s="236"/>
      <c r="S351" s="236"/>
      <c r="T351" s="237"/>
      <c r="AT351" s="238" t="s">
        <v>129</v>
      </c>
      <c r="AU351" s="238" t="s">
        <v>85</v>
      </c>
      <c r="AV351" s="14" t="s">
        <v>85</v>
      </c>
      <c r="AW351" s="14" t="s">
        <v>32</v>
      </c>
      <c r="AX351" s="14" t="s">
        <v>75</v>
      </c>
      <c r="AY351" s="238" t="s">
        <v>119</v>
      </c>
    </row>
    <row r="352" spans="1:65" s="15" customFormat="1">
      <c r="B352" s="244"/>
      <c r="C352" s="245"/>
      <c r="D352" s="219" t="s">
        <v>129</v>
      </c>
      <c r="E352" s="246" t="s">
        <v>1</v>
      </c>
      <c r="F352" s="247" t="s">
        <v>296</v>
      </c>
      <c r="G352" s="245"/>
      <c r="H352" s="248">
        <v>128.95500000000001</v>
      </c>
      <c r="I352" s="249"/>
      <c r="J352" s="245"/>
      <c r="K352" s="245"/>
      <c r="L352" s="250"/>
      <c r="M352" s="251"/>
      <c r="N352" s="252"/>
      <c r="O352" s="252"/>
      <c r="P352" s="252"/>
      <c r="Q352" s="252"/>
      <c r="R352" s="252"/>
      <c r="S352" s="252"/>
      <c r="T352" s="253"/>
      <c r="AT352" s="254" t="s">
        <v>129</v>
      </c>
      <c r="AU352" s="254" t="s">
        <v>85</v>
      </c>
      <c r="AV352" s="15" t="s">
        <v>141</v>
      </c>
      <c r="AW352" s="15" t="s">
        <v>32</v>
      </c>
      <c r="AX352" s="15" t="s">
        <v>83</v>
      </c>
      <c r="AY352" s="254" t="s">
        <v>119</v>
      </c>
    </row>
    <row r="353" spans="1:65" s="2" customFormat="1" ht="24">
      <c r="A353" s="35"/>
      <c r="B353" s="36"/>
      <c r="C353" s="204" t="s">
        <v>228</v>
      </c>
      <c r="D353" s="204" t="s">
        <v>122</v>
      </c>
      <c r="E353" s="205" t="s">
        <v>558</v>
      </c>
      <c r="F353" s="206" t="s">
        <v>559</v>
      </c>
      <c r="G353" s="207" t="s">
        <v>199</v>
      </c>
      <c r="H353" s="208">
        <v>27.37</v>
      </c>
      <c r="I353" s="209"/>
      <c r="J353" s="210">
        <f>ROUND(I353*H353,2)</f>
        <v>0</v>
      </c>
      <c r="K353" s="206" t="s">
        <v>126</v>
      </c>
      <c r="L353" s="40"/>
      <c r="M353" s="211" t="s">
        <v>1</v>
      </c>
      <c r="N353" s="212" t="s">
        <v>40</v>
      </c>
      <c r="O353" s="72"/>
      <c r="P353" s="213">
        <f>O353*H353</f>
        <v>0</v>
      </c>
      <c r="Q353" s="213">
        <v>0</v>
      </c>
      <c r="R353" s="213">
        <f>Q353*H353</f>
        <v>0</v>
      </c>
      <c r="S353" s="213">
        <v>0</v>
      </c>
      <c r="T353" s="214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15" t="s">
        <v>141</v>
      </c>
      <c r="AT353" s="215" t="s">
        <v>122</v>
      </c>
      <c r="AU353" s="215" t="s">
        <v>85</v>
      </c>
      <c r="AY353" s="18" t="s">
        <v>119</v>
      </c>
      <c r="BE353" s="216">
        <f>IF(N353="základní",J353,0)</f>
        <v>0</v>
      </c>
      <c r="BF353" s="216">
        <f>IF(N353="snížená",J353,0)</f>
        <v>0</v>
      </c>
      <c r="BG353" s="216">
        <f>IF(N353="zákl. přenesená",J353,0)</f>
        <v>0</v>
      </c>
      <c r="BH353" s="216">
        <f>IF(N353="sníž. přenesená",J353,0)</f>
        <v>0</v>
      </c>
      <c r="BI353" s="216">
        <f>IF(N353="nulová",J353,0)</f>
        <v>0</v>
      </c>
      <c r="BJ353" s="18" t="s">
        <v>83</v>
      </c>
      <c r="BK353" s="216">
        <f>ROUND(I353*H353,2)</f>
        <v>0</v>
      </c>
      <c r="BL353" s="18" t="s">
        <v>141</v>
      </c>
      <c r="BM353" s="215" t="s">
        <v>560</v>
      </c>
    </row>
    <row r="354" spans="1:65" s="14" customFormat="1">
      <c r="B354" s="228"/>
      <c r="C354" s="229"/>
      <c r="D354" s="219" t="s">
        <v>129</v>
      </c>
      <c r="E354" s="230" t="s">
        <v>1</v>
      </c>
      <c r="F354" s="231" t="s">
        <v>203</v>
      </c>
      <c r="G354" s="229"/>
      <c r="H354" s="232">
        <v>27.37</v>
      </c>
      <c r="I354" s="233"/>
      <c r="J354" s="229"/>
      <c r="K354" s="229"/>
      <c r="L354" s="234"/>
      <c r="M354" s="235"/>
      <c r="N354" s="236"/>
      <c r="O354" s="236"/>
      <c r="P354" s="236"/>
      <c r="Q354" s="236"/>
      <c r="R354" s="236"/>
      <c r="S354" s="236"/>
      <c r="T354" s="237"/>
      <c r="AT354" s="238" t="s">
        <v>129</v>
      </c>
      <c r="AU354" s="238" t="s">
        <v>85</v>
      </c>
      <c r="AV354" s="14" t="s">
        <v>85</v>
      </c>
      <c r="AW354" s="14" t="s">
        <v>32</v>
      </c>
      <c r="AX354" s="14" t="s">
        <v>83</v>
      </c>
      <c r="AY354" s="238" t="s">
        <v>119</v>
      </c>
    </row>
    <row r="355" spans="1:65" s="2" customFormat="1" ht="24">
      <c r="A355" s="35"/>
      <c r="B355" s="36"/>
      <c r="C355" s="204" t="s">
        <v>561</v>
      </c>
      <c r="D355" s="204" t="s">
        <v>122</v>
      </c>
      <c r="E355" s="205" t="s">
        <v>562</v>
      </c>
      <c r="F355" s="206" t="s">
        <v>563</v>
      </c>
      <c r="G355" s="207" t="s">
        <v>199</v>
      </c>
      <c r="H355" s="208">
        <v>27.37</v>
      </c>
      <c r="I355" s="209"/>
      <c r="J355" s="210">
        <f>ROUND(I355*H355,2)</f>
        <v>0</v>
      </c>
      <c r="K355" s="206" t="s">
        <v>126</v>
      </c>
      <c r="L355" s="40"/>
      <c r="M355" s="211" t="s">
        <v>1</v>
      </c>
      <c r="N355" s="212" t="s">
        <v>40</v>
      </c>
      <c r="O355" s="72"/>
      <c r="P355" s="213">
        <f>O355*H355</f>
        <v>0</v>
      </c>
      <c r="Q355" s="213">
        <v>0</v>
      </c>
      <c r="R355" s="213">
        <f>Q355*H355</f>
        <v>0</v>
      </c>
      <c r="S355" s="213">
        <v>0</v>
      </c>
      <c r="T355" s="214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15" t="s">
        <v>141</v>
      </c>
      <c r="AT355" s="215" t="s">
        <v>122</v>
      </c>
      <c r="AU355" s="215" t="s">
        <v>85</v>
      </c>
      <c r="AY355" s="18" t="s">
        <v>119</v>
      </c>
      <c r="BE355" s="216">
        <f>IF(N355="základní",J355,0)</f>
        <v>0</v>
      </c>
      <c r="BF355" s="216">
        <f>IF(N355="snížená",J355,0)</f>
        <v>0</v>
      </c>
      <c r="BG355" s="216">
        <f>IF(N355="zákl. přenesená",J355,0)</f>
        <v>0</v>
      </c>
      <c r="BH355" s="216">
        <f>IF(N355="sníž. přenesená",J355,0)</f>
        <v>0</v>
      </c>
      <c r="BI355" s="216">
        <f>IF(N355="nulová",J355,0)</f>
        <v>0</v>
      </c>
      <c r="BJ355" s="18" t="s">
        <v>83</v>
      </c>
      <c r="BK355" s="216">
        <f>ROUND(I355*H355,2)</f>
        <v>0</v>
      </c>
      <c r="BL355" s="18" t="s">
        <v>141</v>
      </c>
      <c r="BM355" s="215" t="s">
        <v>564</v>
      </c>
    </row>
    <row r="356" spans="1:65" s="14" customFormat="1">
      <c r="B356" s="228"/>
      <c r="C356" s="229"/>
      <c r="D356" s="219" t="s">
        <v>129</v>
      </c>
      <c r="E356" s="230" t="s">
        <v>1</v>
      </c>
      <c r="F356" s="231" t="s">
        <v>203</v>
      </c>
      <c r="G356" s="229"/>
      <c r="H356" s="232">
        <v>27.37</v>
      </c>
      <c r="I356" s="233"/>
      <c r="J356" s="229"/>
      <c r="K356" s="229"/>
      <c r="L356" s="234"/>
      <c r="M356" s="235"/>
      <c r="N356" s="236"/>
      <c r="O356" s="236"/>
      <c r="P356" s="236"/>
      <c r="Q356" s="236"/>
      <c r="R356" s="236"/>
      <c r="S356" s="236"/>
      <c r="T356" s="237"/>
      <c r="AT356" s="238" t="s">
        <v>129</v>
      </c>
      <c r="AU356" s="238" t="s">
        <v>85</v>
      </c>
      <c r="AV356" s="14" t="s">
        <v>85</v>
      </c>
      <c r="AW356" s="14" t="s">
        <v>32</v>
      </c>
      <c r="AX356" s="14" t="s">
        <v>83</v>
      </c>
      <c r="AY356" s="238" t="s">
        <v>119</v>
      </c>
    </row>
    <row r="357" spans="1:65" s="2" customFormat="1" ht="48">
      <c r="A357" s="35"/>
      <c r="B357" s="36"/>
      <c r="C357" s="204" t="s">
        <v>565</v>
      </c>
      <c r="D357" s="204" t="s">
        <v>122</v>
      </c>
      <c r="E357" s="205" t="s">
        <v>566</v>
      </c>
      <c r="F357" s="206" t="s">
        <v>567</v>
      </c>
      <c r="G357" s="207" t="s">
        <v>199</v>
      </c>
      <c r="H357" s="208">
        <v>27.37</v>
      </c>
      <c r="I357" s="209"/>
      <c r="J357" s="210">
        <f>ROUND(I357*H357,2)</f>
        <v>0</v>
      </c>
      <c r="K357" s="206" t="s">
        <v>126</v>
      </c>
      <c r="L357" s="40"/>
      <c r="M357" s="211" t="s">
        <v>1</v>
      </c>
      <c r="N357" s="212" t="s">
        <v>40</v>
      </c>
      <c r="O357" s="72"/>
      <c r="P357" s="213">
        <f>O357*H357</f>
        <v>0</v>
      </c>
      <c r="Q357" s="213">
        <v>0</v>
      </c>
      <c r="R357" s="213">
        <f>Q357*H357</f>
        <v>0</v>
      </c>
      <c r="S357" s="213">
        <v>0</v>
      </c>
      <c r="T357" s="214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15" t="s">
        <v>141</v>
      </c>
      <c r="AT357" s="215" t="s">
        <v>122</v>
      </c>
      <c r="AU357" s="215" t="s">
        <v>85</v>
      </c>
      <c r="AY357" s="18" t="s">
        <v>119</v>
      </c>
      <c r="BE357" s="216">
        <f>IF(N357="základní",J357,0)</f>
        <v>0</v>
      </c>
      <c r="BF357" s="216">
        <f>IF(N357="snížená",J357,0)</f>
        <v>0</v>
      </c>
      <c r="BG357" s="216">
        <f>IF(N357="zákl. přenesená",J357,0)</f>
        <v>0</v>
      </c>
      <c r="BH357" s="216">
        <f>IF(N357="sníž. přenesená",J357,0)</f>
        <v>0</v>
      </c>
      <c r="BI357" s="216">
        <f>IF(N357="nulová",J357,0)</f>
        <v>0</v>
      </c>
      <c r="BJ357" s="18" t="s">
        <v>83</v>
      </c>
      <c r="BK357" s="216">
        <f>ROUND(I357*H357,2)</f>
        <v>0</v>
      </c>
      <c r="BL357" s="18" t="s">
        <v>141</v>
      </c>
      <c r="BM357" s="215" t="s">
        <v>568</v>
      </c>
    </row>
    <row r="358" spans="1:65" s="13" customFormat="1">
      <c r="B358" s="217"/>
      <c r="C358" s="218"/>
      <c r="D358" s="219" t="s">
        <v>129</v>
      </c>
      <c r="E358" s="220" t="s">
        <v>1</v>
      </c>
      <c r="F358" s="221" t="s">
        <v>569</v>
      </c>
      <c r="G358" s="218"/>
      <c r="H358" s="220" t="s">
        <v>1</v>
      </c>
      <c r="I358" s="222"/>
      <c r="J358" s="218"/>
      <c r="K358" s="218"/>
      <c r="L358" s="223"/>
      <c r="M358" s="224"/>
      <c r="N358" s="225"/>
      <c r="O358" s="225"/>
      <c r="P358" s="225"/>
      <c r="Q358" s="225"/>
      <c r="R358" s="225"/>
      <c r="S358" s="225"/>
      <c r="T358" s="226"/>
      <c r="AT358" s="227" t="s">
        <v>129</v>
      </c>
      <c r="AU358" s="227" t="s">
        <v>85</v>
      </c>
      <c r="AV358" s="13" t="s">
        <v>83</v>
      </c>
      <c r="AW358" s="13" t="s">
        <v>32</v>
      </c>
      <c r="AX358" s="13" t="s">
        <v>75</v>
      </c>
      <c r="AY358" s="227" t="s">
        <v>119</v>
      </c>
    </row>
    <row r="359" spans="1:65" s="14" customFormat="1">
      <c r="B359" s="228"/>
      <c r="C359" s="229"/>
      <c r="D359" s="219" t="s">
        <v>129</v>
      </c>
      <c r="E359" s="230" t="s">
        <v>203</v>
      </c>
      <c r="F359" s="231" t="s">
        <v>204</v>
      </c>
      <c r="G359" s="229"/>
      <c r="H359" s="232">
        <v>27.37</v>
      </c>
      <c r="I359" s="233"/>
      <c r="J359" s="229"/>
      <c r="K359" s="229"/>
      <c r="L359" s="234"/>
      <c r="M359" s="235"/>
      <c r="N359" s="236"/>
      <c r="O359" s="236"/>
      <c r="P359" s="236"/>
      <c r="Q359" s="236"/>
      <c r="R359" s="236"/>
      <c r="S359" s="236"/>
      <c r="T359" s="237"/>
      <c r="AT359" s="238" t="s">
        <v>129</v>
      </c>
      <c r="AU359" s="238" t="s">
        <v>85</v>
      </c>
      <c r="AV359" s="14" t="s">
        <v>85</v>
      </c>
      <c r="AW359" s="14" t="s">
        <v>32</v>
      </c>
      <c r="AX359" s="14" t="s">
        <v>83</v>
      </c>
      <c r="AY359" s="238" t="s">
        <v>119</v>
      </c>
    </row>
    <row r="360" spans="1:65" s="2" customFormat="1" ht="72">
      <c r="A360" s="35"/>
      <c r="B360" s="36"/>
      <c r="C360" s="204" t="s">
        <v>570</v>
      </c>
      <c r="D360" s="204" t="s">
        <v>122</v>
      </c>
      <c r="E360" s="205" t="s">
        <v>571</v>
      </c>
      <c r="F360" s="206" t="s">
        <v>572</v>
      </c>
      <c r="G360" s="207" t="s">
        <v>199</v>
      </c>
      <c r="H360" s="208">
        <v>624.38199999999995</v>
      </c>
      <c r="I360" s="209"/>
      <c r="J360" s="210">
        <f>ROUND(I360*H360,2)</f>
        <v>0</v>
      </c>
      <c r="K360" s="206" t="s">
        <v>126</v>
      </c>
      <c r="L360" s="40"/>
      <c r="M360" s="211" t="s">
        <v>1</v>
      </c>
      <c r="N360" s="212" t="s">
        <v>40</v>
      </c>
      <c r="O360" s="72"/>
      <c r="P360" s="213">
        <f>O360*H360</f>
        <v>0</v>
      </c>
      <c r="Q360" s="213">
        <v>8.4250000000000005E-2</v>
      </c>
      <c r="R360" s="213">
        <f>Q360*H360</f>
        <v>52.604183499999998</v>
      </c>
      <c r="S360" s="213">
        <v>0</v>
      </c>
      <c r="T360" s="214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15" t="s">
        <v>141</v>
      </c>
      <c r="AT360" s="215" t="s">
        <v>122</v>
      </c>
      <c r="AU360" s="215" t="s">
        <v>85</v>
      </c>
      <c r="AY360" s="18" t="s">
        <v>119</v>
      </c>
      <c r="BE360" s="216">
        <f>IF(N360="základní",J360,0)</f>
        <v>0</v>
      </c>
      <c r="BF360" s="216">
        <f>IF(N360="snížená",J360,0)</f>
        <v>0</v>
      </c>
      <c r="BG360" s="216">
        <f>IF(N360="zákl. přenesená",J360,0)</f>
        <v>0</v>
      </c>
      <c r="BH360" s="216">
        <f>IF(N360="sníž. přenesená",J360,0)</f>
        <v>0</v>
      </c>
      <c r="BI360" s="216">
        <f>IF(N360="nulová",J360,0)</f>
        <v>0</v>
      </c>
      <c r="BJ360" s="18" t="s">
        <v>83</v>
      </c>
      <c r="BK360" s="216">
        <f>ROUND(I360*H360,2)</f>
        <v>0</v>
      </c>
      <c r="BL360" s="18" t="s">
        <v>141</v>
      </c>
      <c r="BM360" s="215" t="s">
        <v>573</v>
      </c>
    </row>
    <row r="361" spans="1:65" s="14" customFormat="1" ht="22.5">
      <c r="B361" s="228"/>
      <c r="C361" s="229"/>
      <c r="D361" s="219" t="s">
        <v>129</v>
      </c>
      <c r="E361" s="230" t="s">
        <v>1</v>
      </c>
      <c r="F361" s="231" t="s">
        <v>366</v>
      </c>
      <c r="G361" s="229"/>
      <c r="H361" s="232">
        <v>624.38199999999995</v>
      </c>
      <c r="I361" s="233"/>
      <c r="J361" s="229"/>
      <c r="K361" s="229"/>
      <c r="L361" s="234"/>
      <c r="M361" s="235"/>
      <c r="N361" s="236"/>
      <c r="O361" s="236"/>
      <c r="P361" s="236"/>
      <c r="Q361" s="236"/>
      <c r="R361" s="236"/>
      <c r="S361" s="236"/>
      <c r="T361" s="237"/>
      <c r="AT361" s="238" t="s">
        <v>129</v>
      </c>
      <c r="AU361" s="238" t="s">
        <v>85</v>
      </c>
      <c r="AV361" s="14" t="s">
        <v>85</v>
      </c>
      <c r="AW361" s="14" t="s">
        <v>32</v>
      </c>
      <c r="AX361" s="14" t="s">
        <v>83</v>
      </c>
      <c r="AY361" s="238" t="s">
        <v>119</v>
      </c>
    </row>
    <row r="362" spans="1:65" s="2" customFormat="1" ht="24">
      <c r="A362" s="35"/>
      <c r="B362" s="36"/>
      <c r="C362" s="266" t="s">
        <v>574</v>
      </c>
      <c r="D362" s="266" t="s">
        <v>390</v>
      </c>
      <c r="E362" s="267" t="s">
        <v>575</v>
      </c>
      <c r="F362" s="268" t="s">
        <v>576</v>
      </c>
      <c r="G362" s="269" t="s">
        <v>199</v>
      </c>
      <c r="H362" s="270">
        <v>670.61500000000001</v>
      </c>
      <c r="I362" s="271"/>
      <c r="J362" s="272">
        <f>ROUND(I362*H362,2)</f>
        <v>0</v>
      </c>
      <c r="K362" s="268" t="s">
        <v>126</v>
      </c>
      <c r="L362" s="273"/>
      <c r="M362" s="274" t="s">
        <v>1</v>
      </c>
      <c r="N362" s="275" t="s">
        <v>40</v>
      </c>
      <c r="O362" s="72"/>
      <c r="P362" s="213">
        <f>O362*H362</f>
        <v>0</v>
      </c>
      <c r="Q362" s="213">
        <v>0.13100000000000001</v>
      </c>
      <c r="R362" s="213">
        <f>Q362*H362</f>
        <v>87.850565000000003</v>
      </c>
      <c r="S362" s="213">
        <v>0</v>
      </c>
      <c r="T362" s="214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15" t="s">
        <v>175</v>
      </c>
      <c r="AT362" s="215" t="s">
        <v>390</v>
      </c>
      <c r="AU362" s="215" t="s">
        <v>85</v>
      </c>
      <c r="AY362" s="18" t="s">
        <v>119</v>
      </c>
      <c r="BE362" s="216">
        <f>IF(N362="základní",J362,0)</f>
        <v>0</v>
      </c>
      <c r="BF362" s="216">
        <f>IF(N362="snížená",J362,0)</f>
        <v>0</v>
      </c>
      <c r="BG362" s="216">
        <f>IF(N362="zákl. přenesená",J362,0)</f>
        <v>0</v>
      </c>
      <c r="BH362" s="216">
        <f>IF(N362="sníž. přenesená",J362,0)</f>
        <v>0</v>
      </c>
      <c r="BI362" s="216">
        <f>IF(N362="nulová",J362,0)</f>
        <v>0</v>
      </c>
      <c r="BJ362" s="18" t="s">
        <v>83</v>
      </c>
      <c r="BK362" s="216">
        <f>ROUND(I362*H362,2)</f>
        <v>0</v>
      </c>
      <c r="BL362" s="18" t="s">
        <v>141</v>
      </c>
      <c r="BM362" s="215" t="s">
        <v>577</v>
      </c>
    </row>
    <row r="363" spans="1:65" s="13" customFormat="1">
      <c r="B363" s="217"/>
      <c r="C363" s="218"/>
      <c r="D363" s="219" t="s">
        <v>129</v>
      </c>
      <c r="E363" s="220" t="s">
        <v>1</v>
      </c>
      <c r="F363" s="221" t="s">
        <v>569</v>
      </c>
      <c r="G363" s="218"/>
      <c r="H363" s="220" t="s">
        <v>1</v>
      </c>
      <c r="I363" s="222"/>
      <c r="J363" s="218"/>
      <c r="K363" s="218"/>
      <c r="L363" s="223"/>
      <c r="M363" s="224"/>
      <c r="N363" s="225"/>
      <c r="O363" s="225"/>
      <c r="P363" s="225"/>
      <c r="Q363" s="225"/>
      <c r="R363" s="225"/>
      <c r="S363" s="225"/>
      <c r="T363" s="226"/>
      <c r="AT363" s="227" t="s">
        <v>129</v>
      </c>
      <c r="AU363" s="227" t="s">
        <v>85</v>
      </c>
      <c r="AV363" s="13" t="s">
        <v>83</v>
      </c>
      <c r="AW363" s="13" t="s">
        <v>32</v>
      </c>
      <c r="AX363" s="13" t="s">
        <v>75</v>
      </c>
      <c r="AY363" s="227" t="s">
        <v>119</v>
      </c>
    </row>
    <row r="364" spans="1:65" s="14" customFormat="1">
      <c r="B364" s="228"/>
      <c r="C364" s="229"/>
      <c r="D364" s="219" t="s">
        <v>129</v>
      </c>
      <c r="E364" s="230" t="s">
        <v>213</v>
      </c>
      <c r="F364" s="231" t="s">
        <v>214</v>
      </c>
      <c r="G364" s="229"/>
      <c r="H364" s="232">
        <v>609.65</v>
      </c>
      <c r="I364" s="233"/>
      <c r="J364" s="229"/>
      <c r="K364" s="229"/>
      <c r="L364" s="234"/>
      <c r="M364" s="235"/>
      <c r="N364" s="236"/>
      <c r="O364" s="236"/>
      <c r="P364" s="236"/>
      <c r="Q364" s="236"/>
      <c r="R364" s="236"/>
      <c r="S364" s="236"/>
      <c r="T364" s="237"/>
      <c r="AT364" s="238" t="s">
        <v>129</v>
      </c>
      <c r="AU364" s="238" t="s">
        <v>85</v>
      </c>
      <c r="AV364" s="14" t="s">
        <v>85</v>
      </c>
      <c r="AW364" s="14" t="s">
        <v>32</v>
      </c>
      <c r="AX364" s="14" t="s">
        <v>75</v>
      </c>
      <c r="AY364" s="238" t="s">
        <v>119</v>
      </c>
    </row>
    <row r="365" spans="1:65" s="14" customFormat="1">
      <c r="B365" s="228"/>
      <c r="C365" s="229"/>
      <c r="D365" s="219" t="s">
        <v>129</v>
      </c>
      <c r="E365" s="230" t="s">
        <v>1</v>
      </c>
      <c r="F365" s="231" t="s">
        <v>578</v>
      </c>
      <c r="G365" s="229"/>
      <c r="H365" s="232">
        <v>60.965000000000003</v>
      </c>
      <c r="I365" s="233"/>
      <c r="J365" s="229"/>
      <c r="K365" s="229"/>
      <c r="L365" s="234"/>
      <c r="M365" s="235"/>
      <c r="N365" s="236"/>
      <c r="O365" s="236"/>
      <c r="P365" s="236"/>
      <c r="Q365" s="236"/>
      <c r="R365" s="236"/>
      <c r="S365" s="236"/>
      <c r="T365" s="237"/>
      <c r="AT365" s="238" t="s">
        <v>129</v>
      </c>
      <c r="AU365" s="238" t="s">
        <v>85</v>
      </c>
      <c r="AV365" s="14" t="s">
        <v>85</v>
      </c>
      <c r="AW365" s="14" t="s">
        <v>32</v>
      </c>
      <c r="AX365" s="14" t="s">
        <v>75</v>
      </c>
      <c r="AY365" s="238" t="s">
        <v>119</v>
      </c>
    </row>
    <row r="366" spans="1:65" s="15" customFormat="1">
      <c r="B366" s="244"/>
      <c r="C366" s="245"/>
      <c r="D366" s="219" t="s">
        <v>129</v>
      </c>
      <c r="E366" s="246" t="s">
        <v>1</v>
      </c>
      <c r="F366" s="247" t="s">
        <v>296</v>
      </c>
      <c r="G366" s="245"/>
      <c r="H366" s="248">
        <v>670.61500000000001</v>
      </c>
      <c r="I366" s="249"/>
      <c r="J366" s="245"/>
      <c r="K366" s="245"/>
      <c r="L366" s="250"/>
      <c r="M366" s="251"/>
      <c r="N366" s="252"/>
      <c r="O366" s="252"/>
      <c r="P366" s="252"/>
      <c r="Q366" s="252"/>
      <c r="R366" s="252"/>
      <c r="S366" s="252"/>
      <c r="T366" s="253"/>
      <c r="AT366" s="254" t="s">
        <v>129</v>
      </c>
      <c r="AU366" s="254" t="s">
        <v>85</v>
      </c>
      <c r="AV366" s="15" t="s">
        <v>141</v>
      </c>
      <c r="AW366" s="15" t="s">
        <v>32</v>
      </c>
      <c r="AX366" s="15" t="s">
        <v>83</v>
      </c>
      <c r="AY366" s="254" t="s">
        <v>119</v>
      </c>
    </row>
    <row r="367" spans="1:65" s="2" customFormat="1" ht="24">
      <c r="A367" s="35"/>
      <c r="B367" s="36"/>
      <c r="C367" s="266" t="s">
        <v>579</v>
      </c>
      <c r="D367" s="266" t="s">
        <v>390</v>
      </c>
      <c r="E367" s="267" t="s">
        <v>580</v>
      </c>
      <c r="F367" s="268" t="s">
        <v>581</v>
      </c>
      <c r="G367" s="269" t="s">
        <v>199</v>
      </c>
      <c r="H367" s="270">
        <v>10.308999999999999</v>
      </c>
      <c r="I367" s="271"/>
      <c r="J367" s="272">
        <f>ROUND(I367*H367,2)</f>
        <v>0</v>
      </c>
      <c r="K367" s="268" t="s">
        <v>1</v>
      </c>
      <c r="L367" s="273"/>
      <c r="M367" s="274" t="s">
        <v>1</v>
      </c>
      <c r="N367" s="275" t="s">
        <v>40</v>
      </c>
      <c r="O367" s="72"/>
      <c r="P367" s="213">
        <f>O367*H367</f>
        <v>0</v>
      </c>
      <c r="Q367" s="213">
        <v>0.13100000000000001</v>
      </c>
      <c r="R367" s="213">
        <f>Q367*H367</f>
        <v>1.350479</v>
      </c>
      <c r="S367" s="213">
        <v>0</v>
      </c>
      <c r="T367" s="214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15" t="s">
        <v>175</v>
      </c>
      <c r="AT367" s="215" t="s">
        <v>390</v>
      </c>
      <c r="AU367" s="215" t="s">
        <v>85</v>
      </c>
      <c r="AY367" s="18" t="s">
        <v>119</v>
      </c>
      <c r="BE367" s="216">
        <f>IF(N367="základní",J367,0)</f>
        <v>0</v>
      </c>
      <c r="BF367" s="216">
        <f>IF(N367="snížená",J367,0)</f>
        <v>0</v>
      </c>
      <c r="BG367" s="216">
        <f>IF(N367="zákl. přenesená",J367,0)</f>
        <v>0</v>
      </c>
      <c r="BH367" s="216">
        <f>IF(N367="sníž. přenesená",J367,0)</f>
        <v>0</v>
      </c>
      <c r="BI367" s="216">
        <f>IF(N367="nulová",J367,0)</f>
        <v>0</v>
      </c>
      <c r="BJ367" s="18" t="s">
        <v>83</v>
      </c>
      <c r="BK367" s="216">
        <f>ROUND(I367*H367,2)</f>
        <v>0</v>
      </c>
      <c r="BL367" s="18" t="s">
        <v>141</v>
      </c>
      <c r="BM367" s="215" t="s">
        <v>582</v>
      </c>
    </row>
    <row r="368" spans="1:65" s="13" customFormat="1">
      <c r="B368" s="217"/>
      <c r="C368" s="218"/>
      <c r="D368" s="219" t="s">
        <v>129</v>
      </c>
      <c r="E368" s="220" t="s">
        <v>1</v>
      </c>
      <c r="F368" s="221" t="s">
        <v>569</v>
      </c>
      <c r="G368" s="218"/>
      <c r="H368" s="220" t="s">
        <v>1</v>
      </c>
      <c r="I368" s="222"/>
      <c r="J368" s="218"/>
      <c r="K368" s="218"/>
      <c r="L368" s="223"/>
      <c r="M368" s="224"/>
      <c r="N368" s="225"/>
      <c r="O368" s="225"/>
      <c r="P368" s="225"/>
      <c r="Q368" s="225"/>
      <c r="R368" s="225"/>
      <c r="S368" s="225"/>
      <c r="T368" s="226"/>
      <c r="AT368" s="227" t="s">
        <v>129</v>
      </c>
      <c r="AU368" s="227" t="s">
        <v>85</v>
      </c>
      <c r="AV368" s="13" t="s">
        <v>83</v>
      </c>
      <c r="AW368" s="13" t="s">
        <v>32</v>
      </c>
      <c r="AX368" s="13" t="s">
        <v>75</v>
      </c>
      <c r="AY368" s="227" t="s">
        <v>119</v>
      </c>
    </row>
    <row r="369" spans="1:65" s="14" customFormat="1">
      <c r="B369" s="228"/>
      <c r="C369" s="229"/>
      <c r="D369" s="219" t="s">
        <v>129</v>
      </c>
      <c r="E369" s="230" t="s">
        <v>260</v>
      </c>
      <c r="F369" s="231" t="s">
        <v>261</v>
      </c>
      <c r="G369" s="229"/>
      <c r="H369" s="232">
        <v>9.3719999999999999</v>
      </c>
      <c r="I369" s="233"/>
      <c r="J369" s="229"/>
      <c r="K369" s="229"/>
      <c r="L369" s="234"/>
      <c r="M369" s="235"/>
      <c r="N369" s="236"/>
      <c r="O369" s="236"/>
      <c r="P369" s="236"/>
      <c r="Q369" s="236"/>
      <c r="R369" s="236"/>
      <c r="S369" s="236"/>
      <c r="T369" s="237"/>
      <c r="AT369" s="238" t="s">
        <v>129</v>
      </c>
      <c r="AU369" s="238" t="s">
        <v>85</v>
      </c>
      <c r="AV369" s="14" t="s">
        <v>85</v>
      </c>
      <c r="AW369" s="14" t="s">
        <v>32</v>
      </c>
      <c r="AX369" s="14" t="s">
        <v>75</v>
      </c>
      <c r="AY369" s="238" t="s">
        <v>119</v>
      </c>
    </row>
    <row r="370" spans="1:65" s="14" customFormat="1">
      <c r="B370" s="228"/>
      <c r="C370" s="229"/>
      <c r="D370" s="219" t="s">
        <v>129</v>
      </c>
      <c r="E370" s="230" t="s">
        <v>1</v>
      </c>
      <c r="F370" s="231" t="s">
        <v>583</v>
      </c>
      <c r="G370" s="229"/>
      <c r="H370" s="232">
        <v>0.93700000000000006</v>
      </c>
      <c r="I370" s="233"/>
      <c r="J370" s="229"/>
      <c r="K370" s="229"/>
      <c r="L370" s="234"/>
      <c r="M370" s="235"/>
      <c r="N370" s="236"/>
      <c r="O370" s="236"/>
      <c r="P370" s="236"/>
      <c r="Q370" s="236"/>
      <c r="R370" s="236"/>
      <c r="S370" s="236"/>
      <c r="T370" s="237"/>
      <c r="AT370" s="238" t="s">
        <v>129</v>
      </c>
      <c r="AU370" s="238" t="s">
        <v>85</v>
      </c>
      <c r="AV370" s="14" t="s">
        <v>85</v>
      </c>
      <c r="AW370" s="14" t="s">
        <v>32</v>
      </c>
      <c r="AX370" s="14" t="s">
        <v>75</v>
      </c>
      <c r="AY370" s="238" t="s">
        <v>119</v>
      </c>
    </row>
    <row r="371" spans="1:65" s="15" customFormat="1">
      <c r="B371" s="244"/>
      <c r="C371" s="245"/>
      <c r="D371" s="219" t="s">
        <v>129</v>
      </c>
      <c r="E371" s="246" t="s">
        <v>1</v>
      </c>
      <c r="F371" s="247" t="s">
        <v>296</v>
      </c>
      <c r="G371" s="245"/>
      <c r="H371" s="248">
        <v>10.308999999999999</v>
      </c>
      <c r="I371" s="249"/>
      <c r="J371" s="245"/>
      <c r="K371" s="245"/>
      <c r="L371" s="250"/>
      <c r="M371" s="251"/>
      <c r="N371" s="252"/>
      <c r="O371" s="252"/>
      <c r="P371" s="252"/>
      <c r="Q371" s="252"/>
      <c r="R371" s="252"/>
      <c r="S371" s="252"/>
      <c r="T371" s="253"/>
      <c r="AT371" s="254" t="s">
        <v>129</v>
      </c>
      <c r="AU371" s="254" t="s">
        <v>85</v>
      </c>
      <c r="AV371" s="15" t="s">
        <v>141</v>
      </c>
      <c r="AW371" s="15" t="s">
        <v>32</v>
      </c>
      <c r="AX371" s="15" t="s">
        <v>83</v>
      </c>
      <c r="AY371" s="254" t="s">
        <v>119</v>
      </c>
    </row>
    <row r="372" spans="1:65" s="2" customFormat="1" ht="24">
      <c r="A372" s="35"/>
      <c r="B372" s="36"/>
      <c r="C372" s="266" t="s">
        <v>584</v>
      </c>
      <c r="D372" s="266" t="s">
        <v>390</v>
      </c>
      <c r="E372" s="267" t="s">
        <v>585</v>
      </c>
      <c r="F372" s="268" t="s">
        <v>586</v>
      </c>
      <c r="G372" s="269" t="s">
        <v>199</v>
      </c>
      <c r="H372" s="270">
        <v>5.8959999999999999</v>
      </c>
      <c r="I372" s="271"/>
      <c r="J372" s="272">
        <f>ROUND(I372*H372,2)</f>
        <v>0</v>
      </c>
      <c r="K372" s="268" t="s">
        <v>1</v>
      </c>
      <c r="L372" s="273"/>
      <c r="M372" s="274" t="s">
        <v>1</v>
      </c>
      <c r="N372" s="275" t="s">
        <v>40</v>
      </c>
      <c r="O372" s="72"/>
      <c r="P372" s="213">
        <f>O372*H372</f>
        <v>0</v>
      </c>
      <c r="Q372" s="213">
        <v>0.13100000000000001</v>
      </c>
      <c r="R372" s="213">
        <f>Q372*H372</f>
        <v>0.77237600000000006</v>
      </c>
      <c r="S372" s="213">
        <v>0</v>
      </c>
      <c r="T372" s="214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15" t="s">
        <v>175</v>
      </c>
      <c r="AT372" s="215" t="s">
        <v>390</v>
      </c>
      <c r="AU372" s="215" t="s">
        <v>85</v>
      </c>
      <c r="AY372" s="18" t="s">
        <v>119</v>
      </c>
      <c r="BE372" s="216">
        <f>IF(N372="základní",J372,0)</f>
        <v>0</v>
      </c>
      <c r="BF372" s="216">
        <f>IF(N372="snížená",J372,0)</f>
        <v>0</v>
      </c>
      <c r="BG372" s="216">
        <f>IF(N372="zákl. přenesená",J372,0)</f>
        <v>0</v>
      </c>
      <c r="BH372" s="216">
        <f>IF(N372="sníž. přenesená",J372,0)</f>
        <v>0</v>
      </c>
      <c r="BI372" s="216">
        <f>IF(N372="nulová",J372,0)</f>
        <v>0</v>
      </c>
      <c r="BJ372" s="18" t="s">
        <v>83</v>
      </c>
      <c r="BK372" s="216">
        <f>ROUND(I372*H372,2)</f>
        <v>0</v>
      </c>
      <c r="BL372" s="18" t="s">
        <v>141</v>
      </c>
      <c r="BM372" s="215" t="s">
        <v>587</v>
      </c>
    </row>
    <row r="373" spans="1:65" s="13" customFormat="1">
      <c r="B373" s="217"/>
      <c r="C373" s="218"/>
      <c r="D373" s="219" t="s">
        <v>129</v>
      </c>
      <c r="E373" s="220" t="s">
        <v>1</v>
      </c>
      <c r="F373" s="221" t="s">
        <v>588</v>
      </c>
      <c r="G373" s="218"/>
      <c r="H373" s="220" t="s">
        <v>1</v>
      </c>
      <c r="I373" s="222"/>
      <c r="J373" s="218"/>
      <c r="K373" s="218"/>
      <c r="L373" s="223"/>
      <c r="M373" s="224"/>
      <c r="N373" s="225"/>
      <c r="O373" s="225"/>
      <c r="P373" s="225"/>
      <c r="Q373" s="225"/>
      <c r="R373" s="225"/>
      <c r="S373" s="225"/>
      <c r="T373" s="226"/>
      <c r="AT373" s="227" t="s">
        <v>129</v>
      </c>
      <c r="AU373" s="227" t="s">
        <v>85</v>
      </c>
      <c r="AV373" s="13" t="s">
        <v>83</v>
      </c>
      <c r="AW373" s="13" t="s">
        <v>32</v>
      </c>
      <c r="AX373" s="13" t="s">
        <v>75</v>
      </c>
      <c r="AY373" s="227" t="s">
        <v>119</v>
      </c>
    </row>
    <row r="374" spans="1:65" s="14" customFormat="1">
      <c r="B374" s="228"/>
      <c r="C374" s="229"/>
      <c r="D374" s="219" t="s">
        <v>129</v>
      </c>
      <c r="E374" s="230" t="s">
        <v>262</v>
      </c>
      <c r="F374" s="231" t="s">
        <v>263</v>
      </c>
      <c r="G374" s="229"/>
      <c r="H374" s="232">
        <v>5.36</v>
      </c>
      <c r="I374" s="233"/>
      <c r="J374" s="229"/>
      <c r="K374" s="229"/>
      <c r="L374" s="234"/>
      <c r="M374" s="235"/>
      <c r="N374" s="236"/>
      <c r="O374" s="236"/>
      <c r="P374" s="236"/>
      <c r="Q374" s="236"/>
      <c r="R374" s="236"/>
      <c r="S374" s="236"/>
      <c r="T374" s="237"/>
      <c r="AT374" s="238" t="s">
        <v>129</v>
      </c>
      <c r="AU374" s="238" t="s">
        <v>85</v>
      </c>
      <c r="AV374" s="14" t="s">
        <v>85</v>
      </c>
      <c r="AW374" s="14" t="s">
        <v>32</v>
      </c>
      <c r="AX374" s="14" t="s">
        <v>75</v>
      </c>
      <c r="AY374" s="238" t="s">
        <v>119</v>
      </c>
    </row>
    <row r="375" spans="1:65" s="14" customFormat="1">
      <c r="B375" s="228"/>
      <c r="C375" s="229"/>
      <c r="D375" s="219" t="s">
        <v>129</v>
      </c>
      <c r="E375" s="230" t="s">
        <v>1</v>
      </c>
      <c r="F375" s="231" t="s">
        <v>589</v>
      </c>
      <c r="G375" s="229"/>
      <c r="H375" s="232">
        <v>0.53600000000000003</v>
      </c>
      <c r="I375" s="233"/>
      <c r="J375" s="229"/>
      <c r="K375" s="229"/>
      <c r="L375" s="234"/>
      <c r="M375" s="235"/>
      <c r="N375" s="236"/>
      <c r="O375" s="236"/>
      <c r="P375" s="236"/>
      <c r="Q375" s="236"/>
      <c r="R375" s="236"/>
      <c r="S375" s="236"/>
      <c r="T375" s="237"/>
      <c r="AT375" s="238" t="s">
        <v>129</v>
      </c>
      <c r="AU375" s="238" t="s">
        <v>85</v>
      </c>
      <c r="AV375" s="14" t="s">
        <v>85</v>
      </c>
      <c r="AW375" s="14" t="s">
        <v>32</v>
      </c>
      <c r="AX375" s="14" t="s">
        <v>75</v>
      </c>
      <c r="AY375" s="238" t="s">
        <v>119</v>
      </c>
    </row>
    <row r="376" spans="1:65" s="15" customFormat="1">
      <c r="B376" s="244"/>
      <c r="C376" s="245"/>
      <c r="D376" s="219" t="s">
        <v>129</v>
      </c>
      <c r="E376" s="246" t="s">
        <v>1</v>
      </c>
      <c r="F376" s="247" t="s">
        <v>296</v>
      </c>
      <c r="G376" s="245"/>
      <c r="H376" s="248">
        <v>5.8959999999999999</v>
      </c>
      <c r="I376" s="249"/>
      <c r="J376" s="245"/>
      <c r="K376" s="245"/>
      <c r="L376" s="250"/>
      <c r="M376" s="251"/>
      <c r="N376" s="252"/>
      <c r="O376" s="252"/>
      <c r="P376" s="252"/>
      <c r="Q376" s="252"/>
      <c r="R376" s="252"/>
      <c r="S376" s="252"/>
      <c r="T376" s="253"/>
      <c r="AT376" s="254" t="s">
        <v>129</v>
      </c>
      <c r="AU376" s="254" t="s">
        <v>85</v>
      </c>
      <c r="AV376" s="15" t="s">
        <v>141</v>
      </c>
      <c r="AW376" s="15" t="s">
        <v>32</v>
      </c>
      <c r="AX376" s="15" t="s">
        <v>83</v>
      </c>
      <c r="AY376" s="254" t="s">
        <v>119</v>
      </c>
    </row>
    <row r="377" spans="1:65" s="2" customFormat="1" ht="84">
      <c r="A377" s="35"/>
      <c r="B377" s="36"/>
      <c r="C377" s="204" t="s">
        <v>590</v>
      </c>
      <c r="D377" s="204" t="s">
        <v>122</v>
      </c>
      <c r="E377" s="205" t="s">
        <v>591</v>
      </c>
      <c r="F377" s="206" t="s">
        <v>592</v>
      </c>
      <c r="G377" s="207" t="s">
        <v>199</v>
      </c>
      <c r="H377" s="208">
        <v>5.36</v>
      </c>
      <c r="I377" s="209"/>
      <c r="J377" s="210">
        <f>ROUND(I377*H377,2)</f>
        <v>0</v>
      </c>
      <c r="K377" s="206" t="s">
        <v>126</v>
      </c>
      <c r="L377" s="40"/>
      <c r="M377" s="211" t="s">
        <v>1</v>
      </c>
      <c r="N377" s="212" t="s">
        <v>40</v>
      </c>
      <c r="O377" s="72"/>
      <c r="P377" s="213">
        <f>O377*H377</f>
        <v>0</v>
      </c>
      <c r="Q377" s="213">
        <v>0</v>
      </c>
      <c r="R377" s="213">
        <f>Q377*H377</f>
        <v>0</v>
      </c>
      <c r="S377" s="213">
        <v>0</v>
      </c>
      <c r="T377" s="214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215" t="s">
        <v>141</v>
      </c>
      <c r="AT377" s="215" t="s">
        <v>122</v>
      </c>
      <c r="AU377" s="215" t="s">
        <v>85</v>
      </c>
      <c r="AY377" s="18" t="s">
        <v>119</v>
      </c>
      <c r="BE377" s="216">
        <f>IF(N377="základní",J377,0)</f>
        <v>0</v>
      </c>
      <c r="BF377" s="216">
        <f>IF(N377="snížená",J377,0)</f>
        <v>0</v>
      </c>
      <c r="BG377" s="216">
        <f>IF(N377="zákl. přenesená",J377,0)</f>
        <v>0</v>
      </c>
      <c r="BH377" s="216">
        <f>IF(N377="sníž. přenesená",J377,0)</f>
        <v>0</v>
      </c>
      <c r="BI377" s="216">
        <f>IF(N377="nulová",J377,0)</f>
        <v>0</v>
      </c>
      <c r="BJ377" s="18" t="s">
        <v>83</v>
      </c>
      <c r="BK377" s="216">
        <f>ROUND(I377*H377,2)</f>
        <v>0</v>
      </c>
      <c r="BL377" s="18" t="s">
        <v>141</v>
      </c>
      <c r="BM377" s="215" t="s">
        <v>593</v>
      </c>
    </row>
    <row r="378" spans="1:65" s="14" customFormat="1">
      <c r="B378" s="228"/>
      <c r="C378" s="229"/>
      <c r="D378" s="219" t="s">
        <v>129</v>
      </c>
      <c r="E378" s="230" t="s">
        <v>1</v>
      </c>
      <c r="F378" s="231" t="s">
        <v>262</v>
      </c>
      <c r="G378" s="229"/>
      <c r="H378" s="232">
        <v>5.36</v>
      </c>
      <c r="I378" s="233"/>
      <c r="J378" s="229"/>
      <c r="K378" s="229"/>
      <c r="L378" s="234"/>
      <c r="M378" s="235"/>
      <c r="N378" s="236"/>
      <c r="O378" s="236"/>
      <c r="P378" s="236"/>
      <c r="Q378" s="236"/>
      <c r="R378" s="236"/>
      <c r="S378" s="236"/>
      <c r="T378" s="237"/>
      <c r="AT378" s="238" t="s">
        <v>129</v>
      </c>
      <c r="AU378" s="238" t="s">
        <v>85</v>
      </c>
      <c r="AV378" s="14" t="s">
        <v>85</v>
      </c>
      <c r="AW378" s="14" t="s">
        <v>32</v>
      </c>
      <c r="AX378" s="14" t="s">
        <v>83</v>
      </c>
      <c r="AY378" s="238" t="s">
        <v>119</v>
      </c>
    </row>
    <row r="379" spans="1:65" s="2" customFormat="1" ht="72">
      <c r="A379" s="35"/>
      <c r="B379" s="36"/>
      <c r="C379" s="204" t="s">
        <v>594</v>
      </c>
      <c r="D379" s="204" t="s">
        <v>122</v>
      </c>
      <c r="E379" s="205" t="s">
        <v>595</v>
      </c>
      <c r="F379" s="206" t="s">
        <v>596</v>
      </c>
      <c r="G379" s="207" t="s">
        <v>199</v>
      </c>
      <c r="H379" s="208">
        <v>440.41</v>
      </c>
      <c r="I379" s="209"/>
      <c r="J379" s="210">
        <f>ROUND(I379*H379,2)</f>
        <v>0</v>
      </c>
      <c r="K379" s="206" t="s">
        <v>126</v>
      </c>
      <c r="L379" s="40"/>
      <c r="M379" s="211" t="s">
        <v>1</v>
      </c>
      <c r="N379" s="212" t="s">
        <v>40</v>
      </c>
      <c r="O379" s="72"/>
      <c r="P379" s="213">
        <f>O379*H379</f>
        <v>0</v>
      </c>
      <c r="Q379" s="213">
        <v>0.10362</v>
      </c>
      <c r="R379" s="213">
        <f>Q379*H379</f>
        <v>45.635284200000001</v>
      </c>
      <c r="S379" s="213">
        <v>0</v>
      </c>
      <c r="T379" s="214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215" t="s">
        <v>141</v>
      </c>
      <c r="AT379" s="215" t="s">
        <v>122</v>
      </c>
      <c r="AU379" s="215" t="s">
        <v>85</v>
      </c>
      <c r="AY379" s="18" t="s">
        <v>119</v>
      </c>
      <c r="BE379" s="216">
        <f>IF(N379="základní",J379,0)</f>
        <v>0</v>
      </c>
      <c r="BF379" s="216">
        <f>IF(N379="snížená",J379,0)</f>
        <v>0</v>
      </c>
      <c r="BG379" s="216">
        <f>IF(N379="zákl. přenesená",J379,0)</f>
        <v>0</v>
      </c>
      <c r="BH379" s="216">
        <f>IF(N379="sníž. přenesená",J379,0)</f>
        <v>0</v>
      </c>
      <c r="BI379" s="216">
        <f>IF(N379="nulová",J379,0)</f>
        <v>0</v>
      </c>
      <c r="BJ379" s="18" t="s">
        <v>83</v>
      </c>
      <c r="BK379" s="216">
        <f>ROUND(I379*H379,2)</f>
        <v>0</v>
      </c>
      <c r="BL379" s="18" t="s">
        <v>141</v>
      </c>
      <c r="BM379" s="215" t="s">
        <v>597</v>
      </c>
    </row>
    <row r="380" spans="1:65" s="14" customFormat="1" ht="22.5">
      <c r="B380" s="228"/>
      <c r="C380" s="229"/>
      <c r="D380" s="219" t="s">
        <v>129</v>
      </c>
      <c r="E380" s="230" t="s">
        <v>1</v>
      </c>
      <c r="F380" s="231" t="s">
        <v>598</v>
      </c>
      <c r="G380" s="229"/>
      <c r="H380" s="232">
        <v>440.41</v>
      </c>
      <c r="I380" s="233"/>
      <c r="J380" s="229"/>
      <c r="K380" s="229"/>
      <c r="L380" s="234"/>
      <c r="M380" s="235"/>
      <c r="N380" s="236"/>
      <c r="O380" s="236"/>
      <c r="P380" s="236"/>
      <c r="Q380" s="236"/>
      <c r="R380" s="236"/>
      <c r="S380" s="236"/>
      <c r="T380" s="237"/>
      <c r="AT380" s="238" t="s">
        <v>129</v>
      </c>
      <c r="AU380" s="238" t="s">
        <v>85</v>
      </c>
      <c r="AV380" s="14" t="s">
        <v>85</v>
      </c>
      <c r="AW380" s="14" t="s">
        <v>32</v>
      </c>
      <c r="AX380" s="14" t="s">
        <v>83</v>
      </c>
      <c r="AY380" s="238" t="s">
        <v>119</v>
      </c>
    </row>
    <row r="381" spans="1:65" s="2" customFormat="1" ht="24">
      <c r="A381" s="35"/>
      <c r="B381" s="36"/>
      <c r="C381" s="266" t="s">
        <v>599</v>
      </c>
      <c r="D381" s="266" t="s">
        <v>390</v>
      </c>
      <c r="E381" s="267" t="s">
        <v>600</v>
      </c>
      <c r="F381" s="268" t="s">
        <v>601</v>
      </c>
      <c r="G381" s="269" t="s">
        <v>199</v>
      </c>
      <c r="H381" s="270">
        <v>23.1</v>
      </c>
      <c r="I381" s="271"/>
      <c r="J381" s="272">
        <f>ROUND(I381*H381,2)</f>
        <v>0</v>
      </c>
      <c r="K381" s="268" t="s">
        <v>126</v>
      </c>
      <c r="L381" s="273"/>
      <c r="M381" s="274" t="s">
        <v>1</v>
      </c>
      <c r="N381" s="275" t="s">
        <v>40</v>
      </c>
      <c r="O381" s="72"/>
      <c r="P381" s="213">
        <f>O381*H381</f>
        <v>0</v>
      </c>
      <c r="Q381" s="213">
        <v>0.17599999999999999</v>
      </c>
      <c r="R381" s="213">
        <f>Q381*H381</f>
        <v>4.0655999999999999</v>
      </c>
      <c r="S381" s="213">
        <v>0</v>
      </c>
      <c r="T381" s="214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215" t="s">
        <v>175</v>
      </c>
      <c r="AT381" s="215" t="s">
        <v>390</v>
      </c>
      <c r="AU381" s="215" t="s">
        <v>85</v>
      </c>
      <c r="AY381" s="18" t="s">
        <v>119</v>
      </c>
      <c r="BE381" s="216">
        <f>IF(N381="základní",J381,0)</f>
        <v>0</v>
      </c>
      <c r="BF381" s="216">
        <f>IF(N381="snížená",J381,0)</f>
        <v>0</v>
      </c>
      <c r="BG381" s="216">
        <f>IF(N381="zákl. přenesená",J381,0)</f>
        <v>0</v>
      </c>
      <c r="BH381" s="216">
        <f>IF(N381="sníž. přenesená",J381,0)</f>
        <v>0</v>
      </c>
      <c r="BI381" s="216">
        <f>IF(N381="nulová",J381,0)</f>
        <v>0</v>
      </c>
      <c r="BJ381" s="18" t="s">
        <v>83</v>
      </c>
      <c r="BK381" s="216">
        <f>ROUND(I381*H381,2)</f>
        <v>0</v>
      </c>
      <c r="BL381" s="18" t="s">
        <v>141</v>
      </c>
      <c r="BM381" s="215" t="s">
        <v>602</v>
      </c>
    </row>
    <row r="382" spans="1:65" s="13" customFormat="1">
      <c r="B382" s="217"/>
      <c r="C382" s="218"/>
      <c r="D382" s="219" t="s">
        <v>129</v>
      </c>
      <c r="E382" s="220" t="s">
        <v>1</v>
      </c>
      <c r="F382" s="221" t="s">
        <v>569</v>
      </c>
      <c r="G382" s="218"/>
      <c r="H382" s="220" t="s">
        <v>1</v>
      </c>
      <c r="I382" s="222"/>
      <c r="J382" s="218"/>
      <c r="K382" s="218"/>
      <c r="L382" s="223"/>
      <c r="M382" s="224"/>
      <c r="N382" s="225"/>
      <c r="O382" s="225"/>
      <c r="P382" s="225"/>
      <c r="Q382" s="225"/>
      <c r="R382" s="225"/>
      <c r="S382" s="225"/>
      <c r="T382" s="226"/>
      <c r="AT382" s="227" t="s">
        <v>129</v>
      </c>
      <c r="AU382" s="227" t="s">
        <v>85</v>
      </c>
      <c r="AV382" s="13" t="s">
        <v>83</v>
      </c>
      <c r="AW382" s="13" t="s">
        <v>32</v>
      </c>
      <c r="AX382" s="13" t="s">
        <v>75</v>
      </c>
      <c r="AY382" s="227" t="s">
        <v>119</v>
      </c>
    </row>
    <row r="383" spans="1:65" s="14" customFormat="1">
      <c r="B383" s="228"/>
      <c r="C383" s="229"/>
      <c r="D383" s="219" t="s">
        <v>129</v>
      </c>
      <c r="E383" s="230" t="s">
        <v>205</v>
      </c>
      <c r="F383" s="231" t="s">
        <v>7</v>
      </c>
      <c r="G383" s="229"/>
      <c r="H383" s="232">
        <v>21</v>
      </c>
      <c r="I383" s="233"/>
      <c r="J383" s="229"/>
      <c r="K383" s="229"/>
      <c r="L383" s="234"/>
      <c r="M383" s="235"/>
      <c r="N383" s="236"/>
      <c r="O383" s="236"/>
      <c r="P383" s="236"/>
      <c r="Q383" s="236"/>
      <c r="R383" s="236"/>
      <c r="S383" s="236"/>
      <c r="T383" s="237"/>
      <c r="AT383" s="238" t="s">
        <v>129</v>
      </c>
      <c r="AU383" s="238" t="s">
        <v>85</v>
      </c>
      <c r="AV383" s="14" t="s">
        <v>85</v>
      </c>
      <c r="AW383" s="14" t="s">
        <v>32</v>
      </c>
      <c r="AX383" s="14" t="s">
        <v>75</v>
      </c>
      <c r="AY383" s="238" t="s">
        <v>119</v>
      </c>
    </row>
    <row r="384" spans="1:65" s="14" customFormat="1">
      <c r="B384" s="228"/>
      <c r="C384" s="229"/>
      <c r="D384" s="219" t="s">
        <v>129</v>
      </c>
      <c r="E384" s="230" t="s">
        <v>1</v>
      </c>
      <c r="F384" s="231" t="s">
        <v>603</v>
      </c>
      <c r="G384" s="229"/>
      <c r="H384" s="232">
        <v>2.1</v>
      </c>
      <c r="I384" s="233"/>
      <c r="J384" s="229"/>
      <c r="K384" s="229"/>
      <c r="L384" s="234"/>
      <c r="M384" s="235"/>
      <c r="N384" s="236"/>
      <c r="O384" s="236"/>
      <c r="P384" s="236"/>
      <c r="Q384" s="236"/>
      <c r="R384" s="236"/>
      <c r="S384" s="236"/>
      <c r="T384" s="237"/>
      <c r="AT384" s="238" t="s">
        <v>129</v>
      </c>
      <c r="AU384" s="238" t="s">
        <v>85</v>
      </c>
      <c r="AV384" s="14" t="s">
        <v>85</v>
      </c>
      <c r="AW384" s="14" t="s">
        <v>32</v>
      </c>
      <c r="AX384" s="14" t="s">
        <v>75</v>
      </c>
      <c r="AY384" s="238" t="s">
        <v>119</v>
      </c>
    </row>
    <row r="385" spans="1:65" s="15" customFormat="1">
      <c r="B385" s="244"/>
      <c r="C385" s="245"/>
      <c r="D385" s="219" t="s">
        <v>129</v>
      </c>
      <c r="E385" s="246" t="s">
        <v>1</v>
      </c>
      <c r="F385" s="247" t="s">
        <v>296</v>
      </c>
      <c r="G385" s="245"/>
      <c r="H385" s="248">
        <v>23.1</v>
      </c>
      <c r="I385" s="249"/>
      <c r="J385" s="245"/>
      <c r="K385" s="245"/>
      <c r="L385" s="250"/>
      <c r="M385" s="251"/>
      <c r="N385" s="252"/>
      <c r="O385" s="252"/>
      <c r="P385" s="252"/>
      <c r="Q385" s="252"/>
      <c r="R385" s="252"/>
      <c r="S385" s="252"/>
      <c r="T385" s="253"/>
      <c r="AT385" s="254" t="s">
        <v>129</v>
      </c>
      <c r="AU385" s="254" t="s">
        <v>85</v>
      </c>
      <c r="AV385" s="15" t="s">
        <v>141</v>
      </c>
      <c r="AW385" s="15" t="s">
        <v>32</v>
      </c>
      <c r="AX385" s="15" t="s">
        <v>83</v>
      </c>
      <c r="AY385" s="254" t="s">
        <v>119</v>
      </c>
    </row>
    <row r="386" spans="1:65" s="2" customFormat="1" ht="24">
      <c r="A386" s="35"/>
      <c r="B386" s="36"/>
      <c r="C386" s="266" t="s">
        <v>604</v>
      </c>
      <c r="D386" s="266" t="s">
        <v>390</v>
      </c>
      <c r="E386" s="267" t="s">
        <v>605</v>
      </c>
      <c r="F386" s="268" t="s">
        <v>606</v>
      </c>
      <c r="G386" s="269" t="s">
        <v>199</v>
      </c>
      <c r="H386" s="270">
        <v>121.913</v>
      </c>
      <c r="I386" s="271"/>
      <c r="J386" s="272">
        <f>ROUND(I386*H386,2)</f>
        <v>0</v>
      </c>
      <c r="K386" s="268" t="s">
        <v>126</v>
      </c>
      <c r="L386" s="273"/>
      <c r="M386" s="274" t="s">
        <v>1</v>
      </c>
      <c r="N386" s="275" t="s">
        <v>40</v>
      </c>
      <c r="O386" s="72"/>
      <c r="P386" s="213">
        <f>O386*H386</f>
        <v>0</v>
      </c>
      <c r="Q386" s="213">
        <v>0.17599999999999999</v>
      </c>
      <c r="R386" s="213">
        <f>Q386*H386</f>
        <v>21.456688</v>
      </c>
      <c r="S386" s="213">
        <v>0</v>
      </c>
      <c r="T386" s="214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215" t="s">
        <v>175</v>
      </c>
      <c r="AT386" s="215" t="s">
        <v>390</v>
      </c>
      <c r="AU386" s="215" t="s">
        <v>85</v>
      </c>
      <c r="AY386" s="18" t="s">
        <v>119</v>
      </c>
      <c r="BE386" s="216">
        <f>IF(N386="základní",J386,0)</f>
        <v>0</v>
      </c>
      <c r="BF386" s="216">
        <f>IF(N386="snížená",J386,0)</f>
        <v>0</v>
      </c>
      <c r="BG386" s="216">
        <f>IF(N386="zákl. přenesená",J386,0)</f>
        <v>0</v>
      </c>
      <c r="BH386" s="216">
        <f>IF(N386="sníž. přenesená",J386,0)</f>
        <v>0</v>
      </c>
      <c r="BI386" s="216">
        <f>IF(N386="nulová",J386,0)</f>
        <v>0</v>
      </c>
      <c r="BJ386" s="18" t="s">
        <v>83</v>
      </c>
      <c r="BK386" s="216">
        <f>ROUND(I386*H386,2)</f>
        <v>0</v>
      </c>
      <c r="BL386" s="18" t="s">
        <v>141</v>
      </c>
      <c r="BM386" s="215" t="s">
        <v>607</v>
      </c>
    </row>
    <row r="387" spans="1:65" s="13" customFormat="1">
      <c r="B387" s="217"/>
      <c r="C387" s="218"/>
      <c r="D387" s="219" t="s">
        <v>129</v>
      </c>
      <c r="E387" s="220" t="s">
        <v>1</v>
      </c>
      <c r="F387" s="221" t="s">
        <v>608</v>
      </c>
      <c r="G387" s="218"/>
      <c r="H387" s="220" t="s">
        <v>1</v>
      </c>
      <c r="I387" s="222"/>
      <c r="J387" s="218"/>
      <c r="K387" s="218"/>
      <c r="L387" s="223"/>
      <c r="M387" s="224"/>
      <c r="N387" s="225"/>
      <c r="O387" s="225"/>
      <c r="P387" s="225"/>
      <c r="Q387" s="225"/>
      <c r="R387" s="225"/>
      <c r="S387" s="225"/>
      <c r="T387" s="226"/>
      <c r="AT387" s="227" t="s">
        <v>129</v>
      </c>
      <c r="AU387" s="227" t="s">
        <v>85</v>
      </c>
      <c r="AV387" s="13" t="s">
        <v>83</v>
      </c>
      <c r="AW387" s="13" t="s">
        <v>32</v>
      </c>
      <c r="AX387" s="13" t="s">
        <v>75</v>
      </c>
      <c r="AY387" s="227" t="s">
        <v>119</v>
      </c>
    </row>
    <row r="388" spans="1:65" s="14" customFormat="1">
      <c r="B388" s="228"/>
      <c r="C388" s="229"/>
      <c r="D388" s="219" t="s">
        <v>129</v>
      </c>
      <c r="E388" s="230" t="s">
        <v>206</v>
      </c>
      <c r="F388" s="231" t="s">
        <v>207</v>
      </c>
      <c r="G388" s="229"/>
      <c r="H388" s="232">
        <v>110.83</v>
      </c>
      <c r="I388" s="233"/>
      <c r="J388" s="229"/>
      <c r="K388" s="229"/>
      <c r="L388" s="234"/>
      <c r="M388" s="235"/>
      <c r="N388" s="236"/>
      <c r="O388" s="236"/>
      <c r="P388" s="236"/>
      <c r="Q388" s="236"/>
      <c r="R388" s="236"/>
      <c r="S388" s="236"/>
      <c r="T388" s="237"/>
      <c r="AT388" s="238" t="s">
        <v>129</v>
      </c>
      <c r="AU388" s="238" t="s">
        <v>85</v>
      </c>
      <c r="AV388" s="14" t="s">
        <v>85</v>
      </c>
      <c r="AW388" s="14" t="s">
        <v>32</v>
      </c>
      <c r="AX388" s="14" t="s">
        <v>75</v>
      </c>
      <c r="AY388" s="238" t="s">
        <v>119</v>
      </c>
    </row>
    <row r="389" spans="1:65" s="14" customFormat="1">
      <c r="B389" s="228"/>
      <c r="C389" s="229"/>
      <c r="D389" s="219" t="s">
        <v>129</v>
      </c>
      <c r="E389" s="230" t="s">
        <v>1</v>
      </c>
      <c r="F389" s="231" t="s">
        <v>609</v>
      </c>
      <c r="G389" s="229"/>
      <c r="H389" s="232">
        <v>11.083</v>
      </c>
      <c r="I389" s="233"/>
      <c r="J389" s="229"/>
      <c r="K389" s="229"/>
      <c r="L389" s="234"/>
      <c r="M389" s="235"/>
      <c r="N389" s="236"/>
      <c r="O389" s="236"/>
      <c r="P389" s="236"/>
      <c r="Q389" s="236"/>
      <c r="R389" s="236"/>
      <c r="S389" s="236"/>
      <c r="T389" s="237"/>
      <c r="AT389" s="238" t="s">
        <v>129</v>
      </c>
      <c r="AU389" s="238" t="s">
        <v>85</v>
      </c>
      <c r="AV389" s="14" t="s">
        <v>85</v>
      </c>
      <c r="AW389" s="14" t="s">
        <v>32</v>
      </c>
      <c r="AX389" s="14" t="s">
        <v>75</v>
      </c>
      <c r="AY389" s="238" t="s">
        <v>119</v>
      </c>
    </row>
    <row r="390" spans="1:65" s="15" customFormat="1">
      <c r="B390" s="244"/>
      <c r="C390" s="245"/>
      <c r="D390" s="219" t="s">
        <v>129</v>
      </c>
      <c r="E390" s="246" t="s">
        <v>1</v>
      </c>
      <c r="F390" s="247" t="s">
        <v>296</v>
      </c>
      <c r="G390" s="245"/>
      <c r="H390" s="248">
        <v>121.913</v>
      </c>
      <c r="I390" s="249"/>
      <c r="J390" s="245"/>
      <c r="K390" s="245"/>
      <c r="L390" s="250"/>
      <c r="M390" s="251"/>
      <c r="N390" s="252"/>
      <c r="O390" s="252"/>
      <c r="P390" s="252"/>
      <c r="Q390" s="252"/>
      <c r="R390" s="252"/>
      <c r="S390" s="252"/>
      <c r="T390" s="253"/>
      <c r="AT390" s="254" t="s">
        <v>129</v>
      </c>
      <c r="AU390" s="254" t="s">
        <v>85</v>
      </c>
      <c r="AV390" s="15" t="s">
        <v>141</v>
      </c>
      <c r="AW390" s="15" t="s">
        <v>32</v>
      </c>
      <c r="AX390" s="15" t="s">
        <v>83</v>
      </c>
      <c r="AY390" s="254" t="s">
        <v>119</v>
      </c>
    </row>
    <row r="391" spans="1:65" s="2" customFormat="1" ht="24">
      <c r="A391" s="35"/>
      <c r="B391" s="36"/>
      <c r="C391" s="266" t="s">
        <v>610</v>
      </c>
      <c r="D391" s="266" t="s">
        <v>390</v>
      </c>
      <c r="E391" s="267" t="s">
        <v>611</v>
      </c>
      <c r="F391" s="268" t="s">
        <v>612</v>
      </c>
      <c r="G391" s="269" t="s">
        <v>199</v>
      </c>
      <c r="H391" s="270">
        <v>4.4000000000000004</v>
      </c>
      <c r="I391" s="271"/>
      <c r="J391" s="272">
        <f>ROUND(I391*H391,2)</f>
        <v>0</v>
      </c>
      <c r="K391" s="268" t="s">
        <v>126</v>
      </c>
      <c r="L391" s="273"/>
      <c r="M391" s="274" t="s">
        <v>1</v>
      </c>
      <c r="N391" s="275" t="s">
        <v>40</v>
      </c>
      <c r="O391" s="72"/>
      <c r="P391" s="213">
        <f>O391*H391</f>
        <v>0</v>
      </c>
      <c r="Q391" s="213">
        <v>0.15</v>
      </c>
      <c r="R391" s="213">
        <f>Q391*H391</f>
        <v>0.66</v>
      </c>
      <c r="S391" s="213">
        <v>0</v>
      </c>
      <c r="T391" s="214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215" t="s">
        <v>175</v>
      </c>
      <c r="AT391" s="215" t="s">
        <v>390</v>
      </c>
      <c r="AU391" s="215" t="s">
        <v>85</v>
      </c>
      <c r="AY391" s="18" t="s">
        <v>119</v>
      </c>
      <c r="BE391" s="216">
        <f>IF(N391="základní",J391,0)</f>
        <v>0</v>
      </c>
      <c r="BF391" s="216">
        <f>IF(N391="snížená",J391,0)</f>
        <v>0</v>
      </c>
      <c r="BG391" s="216">
        <f>IF(N391="zákl. přenesená",J391,0)</f>
        <v>0</v>
      </c>
      <c r="BH391" s="216">
        <f>IF(N391="sníž. přenesená",J391,0)</f>
        <v>0</v>
      </c>
      <c r="BI391" s="216">
        <f>IF(N391="nulová",J391,0)</f>
        <v>0</v>
      </c>
      <c r="BJ391" s="18" t="s">
        <v>83</v>
      </c>
      <c r="BK391" s="216">
        <f>ROUND(I391*H391,2)</f>
        <v>0</v>
      </c>
      <c r="BL391" s="18" t="s">
        <v>141</v>
      </c>
      <c r="BM391" s="215" t="s">
        <v>613</v>
      </c>
    </row>
    <row r="392" spans="1:65" s="13" customFormat="1" ht="22.5">
      <c r="B392" s="217"/>
      <c r="C392" s="218"/>
      <c r="D392" s="219" t="s">
        <v>129</v>
      </c>
      <c r="E392" s="220" t="s">
        <v>1</v>
      </c>
      <c r="F392" s="221" t="s">
        <v>614</v>
      </c>
      <c r="G392" s="218"/>
      <c r="H392" s="220" t="s">
        <v>1</v>
      </c>
      <c r="I392" s="222"/>
      <c r="J392" s="218"/>
      <c r="K392" s="218"/>
      <c r="L392" s="223"/>
      <c r="M392" s="224"/>
      <c r="N392" s="225"/>
      <c r="O392" s="225"/>
      <c r="P392" s="225"/>
      <c r="Q392" s="225"/>
      <c r="R392" s="225"/>
      <c r="S392" s="225"/>
      <c r="T392" s="226"/>
      <c r="AT392" s="227" t="s">
        <v>129</v>
      </c>
      <c r="AU392" s="227" t="s">
        <v>85</v>
      </c>
      <c r="AV392" s="13" t="s">
        <v>83</v>
      </c>
      <c r="AW392" s="13" t="s">
        <v>32</v>
      </c>
      <c r="AX392" s="13" t="s">
        <v>75</v>
      </c>
      <c r="AY392" s="227" t="s">
        <v>119</v>
      </c>
    </row>
    <row r="393" spans="1:65" s="14" customFormat="1">
      <c r="B393" s="228"/>
      <c r="C393" s="229"/>
      <c r="D393" s="219" t="s">
        <v>129</v>
      </c>
      <c r="E393" s="230" t="s">
        <v>208</v>
      </c>
      <c r="F393" s="231" t="s">
        <v>141</v>
      </c>
      <c r="G393" s="229"/>
      <c r="H393" s="232">
        <v>4</v>
      </c>
      <c r="I393" s="233"/>
      <c r="J393" s="229"/>
      <c r="K393" s="229"/>
      <c r="L393" s="234"/>
      <c r="M393" s="235"/>
      <c r="N393" s="236"/>
      <c r="O393" s="236"/>
      <c r="P393" s="236"/>
      <c r="Q393" s="236"/>
      <c r="R393" s="236"/>
      <c r="S393" s="236"/>
      <c r="T393" s="237"/>
      <c r="AT393" s="238" t="s">
        <v>129</v>
      </c>
      <c r="AU393" s="238" t="s">
        <v>85</v>
      </c>
      <c r="AV393" s="14" t="s">
        <v>85</v>
      </c>
      <c r="AW393" s="14" t="s">
        <v>32</v>
      </c>
      <c r="AX393" s="14" t="s">
        <v>75</v>
      </c>
      <c r="AY393" s="238" t="s">
        <v>119</v>
      </c>
    </row>
    <row r="394" spans="1:65" s="14" customFormat="1">
      <c r="B394" s="228"/>
      <c r="C394" s="229"/>
      <c r="D394" s="219" t="s">
        <v>129</v>
      </c>
      <c r="E394" s="230" t="s">
        <v>1</v>
      </c>
      <c r="F394" s="231" t="s">
        <v>615</v>
      </c>
      <c r="G394" s="229"/>
      <c r="H394" s="232">
        <v>0.4</v>
      </c>
      <c r="I394" s="233"/>
      <c r="J394" s="229"/>
      <c r="K394" s="229"/>
      <c r="L394" s="234"/>
      <c r="M394" s="235"/>
      <c r="N394" s="236"/>
      <c r="O394" s="236"/>
      <c r="P394" s="236"/>
      <c r="Q394" s="236"/>
      <c r="R394" s="236"/>
      <c r="S394" s="236"/>
      <c r="T394" s="237"/>
      <c r="AT394" s="238" t="s">
        <v>129</v>
      </c>
      <c r="AU394" s="238" t="s">
        <v>85</v>
      </c>
      <c r="AV394" s="14" t="s">
        <v>85</v>
      </c>
      <c r="AW394" s="14" t="s">
        <v>32</v>
      </c>
      <c r="AX394" s="14" t="s">
        <v>75</v>
      </c>
      <c r="AY394" s="238" t="s">
        <v>119</v>
      </c>
    </row>
    <row r="395" spans="1:65" s="15" customFormat="1">
      <c r="B395" s="244"/>
      <c r="C395" s="245"/>
      <c r="D395" s="219" t="s">
        <v>129</v>
      </c>
      <c r="E395" s="246" t="s">
        <v>1</v>
      </c>
      <c r="F395" s="247" t="s">
        <v>296</v>
      </c>
      <c r="G395" s="245"/>
      <c r="H395" s="248">
        <v>4.4000000000000004</v>
      </c>
      <c r="I395" s="249"/>
      <c r="J395" s="245"/>
      <c r="K395" s="245"/>
      <c r="L395" s="250"/>
      <c r="M395" s="251"/>
      <c r="N395" s="252"/>
      <c r="O395" s="252"/>
      <c r="P395" s="252"/>
      <c r="Q395" s="252"/>
      <c r="R395" s="252"/>
      <c r="S395" s="252"/>
      <c r="T395" s="253"/>
      <c r="AT395" s="254" t="s">
        <v>129</v>
      </c>
      <c r="AU395" s="254" t="s">
        <v>85</v>
      </c>
      <c r="AV395" s="15" t="s">
        <v>141</v>
      </c>
      <c r="AW395" s="15" t="s">
        <v>32</v>
      </c>
      <c r="AX395" s="15" t="s">
        <v>83</v>
      </c>
      <c r="AY395" s="254" t="s">
        <v>119</v>
      </c>
    </row>
    <row r="396" spans="1:65" s="2" customFormat="1" ht="24">
      <c r="A396" s="35"/>
      <c r="B396" s="36"/>
      <c r="C396" s="266" t="s">
        <v>616</v>
      </c>
      <c r="D396" s="266" t="s">
        <v>390</v>
      </c>
      <c r="E396" s="267" t="s">
        <v>617</v>
      </c>
      <c r="F396" s="268" t="s">
        <v>618</v>
      </c>
      <c r="G396" s="269" t="s">
        <v>199</v>
      </c>
      <c r="H396" s="270">
        <v>4.4000000000000004</v>
      </c>
      <c r="I396" s="271"/>
      <c r="J396" s="272">
        <f>ROUND(I396*H396,2)</f>
        <v>0</v>
      </c>
      <c r="K396" s="268" t="s">
        <v>126</v>
      </c>
      <c r="L396" s="273"/>
      <c r="M396" s="274" t="s">
        <v>1</v>
      </c>
      <c r="N396" s="275" t="s">
        <v>40</v>
      </c>
      <c r="O396" s="72"/>
      <c r="P396" s="213">
        <f>O396*H396</f>
        <v>0</v>
      </c>
      <c r="Q396" s="213">
        <v>0.17499999999999999</v>
      </c>
      <c r="R396" s="213">
        <f>Q396*H396</f>
        <v>0.77</v>
      </c>
      <c r="S396" s="213">
        <v>0</v>
      </c>
      <c r="T396" s="214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215" t="s">
        <v>175</v>
      </c>
      <c r="AT396" s="215" t="s">
        <v>390</v>
      </c>
      <c r="AU396" s="215" t="s">
        <v>85</v>
      </c>
      <c r="AY396" s="18" t="s">
        <v>119</v>
      </c>
      <c r="BE396" s="216">
        <f>IF(N396="základní",J396,0)</f>
        <v>0</v>
      </c>
      <c r="BF396" s="216">
        <f>IF(N396="snížená",J396,0)</f>
        <v>0</v>
      </c>
      <c r="BG396" s="216">
        <f>IF(N396="zákl. přenesená",J396,0)</f>
        <v>0</v>
      </c>
      <c r="BH396" s="216">
        <f>IF(N396="sníž. přenesená",J396,0)</f>
        <v>0</v>
      </c>
      <c r="BI396" s="216">
        <f>IF(N396="nulová",J396,0)</f>
        <v>0</v>
      </c>
      <c r="BJ396" s="18" t="s">
        <v>83</v>
      </c>
      <c r="BK396" s="216">
        <f>ROUND(I396*H396,2)</f>
        <v>0</v>
      </c>
      <c r="BL396" s="18" t="s">
        <v>141</v>
      </c>
      <c r="BM396" s="215" t="s">
        <v>619</v>
      </c>
    </row>
    <row r="397" spans="1:65" s="13" customFormat="1">
      <c r="B397" s="217"/>
      <c r="C397" s="218"/>
      <c r="D397" s="219" t="s">
        <v>129</v>
      </c>
      <c r="E397" s="220" t="s">
        <v>1</v>
      </c>
      <c r="F397" s="221" t="s">
        <v>569</v>
      </c>
      <c r="G397" s="218"/>
      <c r="H397" s="220" t="s">
        <v>1</v>
      </c>
      <c r="I397" s="222"/>
      <c r="J397" s="218"/>
      <c r="K397" s="218"/>
      <c r="L397" s="223"/>
      <c r="M397" s="224"/>
      <c r="N397" s="225"/>
      <c r="O397" s="225"/>
      <c r="P397" s="225"/>
      <c r="Q397" s="225"/>
      <c r="R397" s="225"/>
      <c r="S397" s="225"/>
      <c r="T397" s="226"/>
      <c r="AT397" s="227" t="s">
        <v>129</v>
      </c>
      <c r="AU397" s="227" t="s">
        <v>85</v>
      </c>
      <c r="AV397" s="13" t="s">
        <v>83</v>
      </c>
      <c r="AW397" s="13" t="s">
        <v>32</v>
      </c>
      <c r="AX397" s="13" t="s">
        <v>75</v>
      </c>
      <c r="AY397" s="227" t="s">
        <v>119</v>
      </c>
    </row>
    <row r="398" spans="1:65" s="14" customFormat="1">
      <c r="B398" s="228"/>
      <c r="C398" s="229"/>
      <c r="D398" s="219" t="s">
        <v>129</v>
      </c>
      <c r="E398" s="230" t="s">
        <v>209</v>
      </c>
      <c r="F398" s="231" t="s">
        <v>141</v>
      </c>
      <c r="G398" s="229"/>
      <c r="H398" s="232">
        <v>4</v>
      </c>
      <c r="I398" s="233"/>
      <c r="J398" s="229"/>
      <c r="K398" s="229"/>
      <c r="L398" s="234"/>
      <c r="M398" s="235"/>
      <c r="N398" s="236"/>
      <c r="O398" s="236"/>
      <c r="P398" s="236"/>
      <c r="Q398" s="236"/>
      <c r="R398" s="236"/>
      <c r="S398" s="236"/>
      <c r="T398" s="237"/>
      <c r="AT398" s="238" t="s">
        <v>129</v>
      </c>
      <c r="AU398" s="238" t="s">
        <v>85</v>
      </c>
      <c r="AV398" s="14" t="s">
        <v>85</v>
      </c>
      <c r="AW398" s="14" t="s">
        <v>32</v>
      </c>
      <c r="AX398" s="14" t="s">
        <v>75</v>
      </c>
      <c r="AY398" s="238" t="s">
        <v>119</v>
      </c>
    </row>
    <row r="399" spans="1:65" s="14" customFormat="1">
      <c r="B399" s="228"/>
      <c r="C399" s="229"/>
      <c r="D399" s="219" t="s">
        <v>129</v>
      </c>
      <c r="E399" s="230" t="s">
        <v>1</v>
      </c>
      <c r="F399" s="231" t="s">
        <v>620</v>
      </c>
      <c r="G399" s="229"/>
      <c r="H399" s="232">
        <v>0.4</v>
      </c>
      <c r="I399" s="233"/>
      <c r="J399" s="229"/>
      <c r="K399" s="229"/>
      <c r="L399" s="234"/>
      <c r="M399" s="235"/>
      <c r="N399" s="236"/>
      <c r="O399" s="236"/>
      <c r="P399" s="236"/>
      <c r="Q399" s="236"/>
      <c r="R399" s="236"/>
      <c r="S399" s="236"/>
      <c r="T399" s="237"/>
      <c r="AT399" s="238" t="s">
        <v>129</v>
      </c>
      <c r="AU399" s="238" t="s">
        <v>85</v>
      </c>
      <c r="AV399" s="14" t="s">
        <v>85</v>
      </c>
      <c r="AW399" s="14" t="s">
        <v>32</v>
      </c>
      <c r="AX399" s="14" t="s">
        <v>75</v>
      </c>
      <c r="AY399" s="238" t="s">
        <v>119</v>
      </c>
    </row>
    <row r="400" spans="1:65" s="15" customFormat="1">
      <c r="B400" s="244"/>
      <c r="C400" s="245"/>
      <c r="D400" s="219" t="s">
        <v>129</v>
      </c>
      <c r="E400" s="246" t="s">
        <v>1</v>
      </c>
      <c r="F400" s="247" t="s">
        <v>296</v>
      </c>
      <c r="G400" s="245"/>
      <c r="H400" s="248">
        <v>4.4000000000000004</v>
      </c>
      <c r="I400" s="249"/>
      <c r="J400" s="245"/>
      <c r="K400" s="245"/>
      <c r="L400" s="250"/>
      <c r="M400" s="251"/>
      <c r="N400" s="252"/>
      <c r="O400" s="252"/>
      <c r="P400" s="252"/>
      <c r="Q400" s="252"/>
      <c r="R400" s="252"/>
      <c r="S400" s="252"/>
      <c r="T400" s="253"/>
      <c r="AT400" s="254" t="s">
        <v>129</v>
      </c>
      <c r="AU400" s="254" t="s">
        <v>85</v>
      </c>
      <c r="AV400" s="15" t="s">
        <v>141</v>
      </c>
      <c r="AW400" s="15" t="s">
        <v>32</v>
      </c>
      <c r="AX400" s="15" t="s">
        <v>83</v>
      </c>
      <c r="AY400" s="254" t="s">
        <v>119</v>
      </c>
    </row>
    <row r="401" spans="1:65" s="2" customFormat="1" ht="24">
      <c r="A401" s="35"/>
      <c r="B401" s="36"/>
      <c r="C401" s="266" t="s">
        <v>621</v>
      </c>
      <c r="D401" s="266" t="s">
        <v>390</v>
      </c>
      <c r="E401" s="267" t="s">
        <v>622</v>
      </c>
      <c r="F401" s="268" t="s">
        <v>623</v>
      </c>
      <c r="G401" s="269" t="s">
        <v>199</v>
      </c>
      <c r="H401" s="270">
        <v>330.63799999999998</v>
      </c>
      <c r="I401" s="271"/>
      <c r="J401" s="272">
        <f>ROUND(I401*H401,2)</f>
        <v>0</v>
      </c>
      <c r="K401" s="268" t="s">
        <v>1</v>
      </c>
      <c r="L401" s="273"/>
      <c r="M401" s="274" t="s">
        <v>1</v>
      </c>
      <c r="N401" s="275" t="s">
        <v>40</v>
      </c>
      <c r="O401" s="72"/>
      <c r="P401" s="213">
        <f>O401*H401</f>
        <v>0</v>
      </c>
      <c r="Q401" s="213">
        <v>0.15</v>
      </c>
      <c r="R401" s="213">
        <f>Q401*H401</f>
        <v>49.595699999999994</v>
      </c>
      <c r="S401" s="213">
        <v>0</v>
      </c>
      <c r="T401" s="214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215" t="s">
        <v>175</v>
      </c>
      <c r="AT401" s="215" t="s">
        <v>390</v>
      </c>
      <c r="AU401" s="215" t="s">
        <v>85</v>
      </c>
      <c r="AY401" s="18" t="s">
        <v>119</v>
      </c>
      <c r="BE401" s="216">
        <f>IF(N401="základní",J401,0)</f>
        <v>0</v>
      </c>
      <c r="BF401" s="216">
        <f>IF(N401="snížená",J401,0)</f>
        <v>0</v>
      </c>
      <c r="BG401" s="216">
        <f>IF(N401="zákl. přenesená",J401,0)</f>
        <v>0</v>
      </c>
      <c r="BH401" s="216">
        <f>IF(N401="sníž. přenesená",J401,0)</f>
        <v>0</v>
      </c>
      <c r="BI401" s="216">
        <f>IF(N401="nulová",J401,0)</f>
        <v>0</v>
      </c>
      <c r="BJ401" s="18" t="s">
        <v>83</v>
      </c>
      <c r="BK401" s="216">
        <f>ROUND(I401*H401,2)</f>
        <v>0</v>
      </c>
      <c r="BL401" s="18" t="s">
        <v>141</v>
      </c>
      <c r="BM401" s="215" t="s">
        <v>624</v>
      </c>
    </row>
    <row r="402" spans="1:65" s="13" customFormat="1">
      <c r="B402" s="217"/>
      <c r="C402" s="218"/>
      <c r="D402" s="219" t="s">
        <v>129</v>
      </c>
      <c r="E402" s="220" t="s">
        <v>1</v>
      </c>
      <c r="F402" s="221" t="s">
        <v>569</v>
      </c>
      <c r="G402" s="218"/>
      <c r="H402" s="220" t="s">
        <v>1</v>
      </c>
      <c r="I402" s="222"/>
      <c r="J402" s="218"/>
      <c r="K402" s="218"/>
      <c r="L402" s="223"/>
      <c r="M402" s="224"/>
      <c r="N402" s="225"/>
      <c r="O402" s="225"/>
      <c r="P402" s="225"/>
      <c r="Q402" s="225"/>
      <c r="R402" s="225"/>
      <c r="S402" s="225"/>
      <c r="T402" s="226"/>
      <c r="AT402" s="227" t="s">
        <v>129</v>
      </c>
      <c r="AU402" s="227" t="s">
        <v>85</v>
      </c>
      <c r="AV402" s="13" t="s">
        <v>83</v>
      </c>
      <c r="AW402" s="13" t="s">
        <v>32</v>
      </c>
      <c r="AX402" s="13" t="s">
        <v>75</v>
      </c>
      <c r="AY402" s="227" t="s">
        <v>119</v>
      </c>
    </row>
    <row r="403" spans="1:65" s="14" customFormat="1">
      <c r="B403" s="228"/>
      <c r="C403" s="229"/>
      <c r="D403" s="219" t="s">
        <v>129</v>
      </c>
      <c r="E403" s="230" t="s">
        <v>211</v>
      </c>
      <c r="F403" s="231" t="s">
        <v>212</v>
      </c>
      <c r="G403" s="229"/>
      <c r="H403" s="232">
        <v>300.58</v>
      </c>
      <c r="I403" s="233"/>
      <c r="J403" s="229"/>
      <c r="K403" s="229"/>
      <c r="L403" s="234"/>
      <c r="M403" s="235"/>
      <c r="N403" s="236"/>
      <c r="O403" s="236"/>
      <c r="P403" s="236"/>
      <c r="Q403" s="236"/>
      <c r="R403" s="236"/>
      <c r="S403" s="236"/>
      <c r="T403" s="237"/>
      <c r="AT403" s="238" t="s">
        <v>129</v>
      </c>
      <c r="AU403" s="238" t="s">
        <v>85</v>
      </c>
      <c r="AV403" s="14" t="s">
        <v>85</v>
      </c>
      <c r="AW403" s="14" t="s">
        <v>32</v>
      </c>
      <c r="AX403" s="14" t="s">
        <v>75</v>
      </c>
      <c r="AY403" s="238" t="s">
        <v>119</v>
      </c>
    </row>
    <row r="404" spans="1:65" s="14" customFormat="1">
      <c r="B404" s="228"/>
      <c r="C404" s="229"/>
      <c r="D404" s="219" t="s">
        <v>129</v>
      </c>
      <c r="E404" s="230" t="s">
        <v>1</v>
      </c>
      <c r="F404" s="231" t="s">
        <v>625</v>
      </c>
      <c r="G404" s="229"/>
      <c r="H404" s="232">
        <v>30.058</v>
      </c>
      <c r="I404" s="233"/>
      <c r="J404" s="229"/>
      <c r="K404" s="229"/>
      <c r="L404" s="234"/>
      <c r="M404" s="235"/>
      <c r="N404" s="236"/>
      <c r="O404" s="236"/>
      <c r="P404" s="236"/>
      <c r="Q404" s="236"/>
      <c r="R404" s="236"/>
      <c r="S404" s="236"/>
      <c r="T404" s="237"/>
      <c r="AT404" s="238" t="s">
        <v>129</v>
      </c>
      <c r="AU404" s="238" t="s">
        <v>85</v>
      </c>
      <c r="AV404" s="14" t="s">
        <v>85</v>
      </c>
      <c r="AW404" s="14" t="s">
        <v>32</v>
      </c>
      <c r="AX404" s="14" t="s">
        <v>75</v>
      </c>
      <c r="AY404" s="238" t="s">
        <v>119</v>
      </c>
    </row>
    <row r="405" spans="1:65" s="15" customFormat="1">
      <c r="B405" s="244"/>
      <c r="C405" s="245"/>
      <c r="D405" s="219" t="s">
        <v>129</v>
      </c>
      <c r="E405" s="246" t="s">
        <v>1</v>
      </c>
      <c r="F405" s="247" t="s">
        <v>296</v>
      </c>
      <c r="G405" s="245"/>
      <c r="H405" s="248">
        <v>330.63799999999998</v>
      </c>
      <c r="I405" s="249"/>
      <c r="J405" s="245"/>
      <c r="K405" s="245"/>
      <c r="L405" s="250"/>
      <c r="M405" s="251"/>
      <c r="N405" s="252"/>
      <c r="O405" s="252"/>
      <c r="P405" s="252"/>
      <c r="Q405" s="252"/>
      <c r="R405" s="252"/>
      <c r="S405" s="252"/>
      <c r="T405" s="253"/>
      <c r="AT405" s="254" t="s">
        <v>129</v>
      </c>
      <c r="AU405" s="254" t="s">
        <v>85</v>
      </c>
      <c r="AV405" s="15" t="s">
        <v>141</v>
      </c>
      <c r="AW405" s="15" t="s">
        <v>32</v>
      </c>
      <c r="AX405" s="15" t="s">
        <v>83</v>
      </c>
      <c r="AY405" s="254" t="s">
        <v>119</v>
      </c>
    </row>
    <row r="406" spans="1:65" s="2" customFormat="1" ht="84">
      <c r="A406" s="35"/>
      <c r="B406" s="36"/>
      <c r="C406" s="204" t="s">
        <v>626</v>
      </c>
      <c r="D406" s="204" t="s">
        <v>122</v>
      </c>
      <c r="E406" s="205" t="s">
        <v>627</v>
      </c>
      <c r="F406" s="206" t="s">
        <v>628</v>
      </c>
      <c r="G406" s="207" t="s">
        <v>199</v>
      </c>
      <c r="H406" s="208">
        <v>110.83</v>
      </c>
      <c r="I406" s="209"/>
      <c r="J406" s="210">
        <f>ROUND(I406*H406,2)</f>
        <v>0</v>
      </c>
      <c r="K406" s="206" t="s">
        <v>126</v>
      </c>
      <c r="L406" s="40"/>
      <c r="M406" s="211" t="s">
        <v>1</v>
      </c>
      <c r="N406" s="212" t="s">
        <v>40</v>
      </c>
      <c r="O406" s="72"/>
      <c r="P406" s="213">
        <f>O406*H406</f>
        <v>0</v>
      </c>
      <c r="Q406" s="213">
        <v>0</v>
      </c>
      <c r="R406" s="213">
        <f>Q406*H406</f>
        <v>0</v>
      </c>
      <c r="S406" s="213">
        <v>0</v>
      </c>
      <c r="T406" s="214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215" t="s">
        <v>141</v>
      </c>
      <c r="AT406" s="215" t="s">
        <v>122</v>
      </c>
      <c r="AU406" s="215" t="s">
        <v>85</v>
      </c>
      <c r="AY406" s="18" t="s">
        <v>119</v>
      </c>
      <c r="BE406" s="216">
        <f>IF(N406="základní",J406,0)</f>
        <v>0</v>
      </c>
      <c r="BF406" s="216">
        <f>IF(N406="snížená",J406,0)</f>
        <v>0</v>
      </c>
      <c r="BG406" s="216">
        <f>IF(N406="zákl. přenesená",J406,0)</f>
        <v>0</v>
      </c>
      <c r="BH406" s="216">
        <f>IF(N406="sníž. přenesená",J406,0)</f>
        <v>0</v>
      </c>
      <c r="BI406" s="216">
        <f>IF(N406="nulová",J406,0)</f>
        <v>0</v>
      </c>
      <c r="BJ406" s="18" t="s">
        <v>83</v>
      </c>
      <c r="BK406" s="216">
        <f>ROUND(I406*H406,2)</f>
        <v>0</v>
      </c>
      <c r="BL406" s="18" t="s">
        <v>141</v>
      </c>
      <c r="BM406" s="215" t="s">
        <v>629</v>
      </c>
    </row>
    <row r="407" spans="1:65" s="14" customFormat="1">
      <c r="B407" s="228"/>
      <c r="C407" s="229"/>
      <c r="D407" s="219" t="s">
        <v>129</v>
      </c>
      <c r="E407" s="230" t="s">
        <v>1</v>
      </c>
      <c r="F407" s="231" t="s">
        <v>206</v>
      </c>
      <c r="G407" s="229"/>
      <c r="H407" s="232">
        <v>110.83</v>
      </c>
      <c r="I407" s="233"/>
      <c r="J407" s="229"/>
      <c r="K407" s="229"/>
      <c r="L407" s="234"/>
      <c r="M407" s="235"/>
      <c r="N407" s="236"/>
      <c r="O407" s="236"/>
      <c r="P407" s="236"/>
      <c r="Q407" s="236"/>
      <c r="R407" s="236"/>
      <c r="S407" s="236"/>
      <c r="T407" s="237"/>
      <c r="AT407" s="238" t="s">
        <v>129</v>
      </c>
      <c r="AU407" s="238" t="s">
        <v>85</v>
      </c>
      <c r="AV407" s="14" t="s">
        <v>85</v>
      </c>
      <c r="AW407" s="14" t="s">
        <v>32</v>
      </c>
      <c r="AX407" s="14" t="s">
        <v>83</v>
      </c>
      <c r="AY407" s="238" t="s">
        <v>119</v>
      </c>
    </row>
    <row r="408" spans="1:65" s="2" customFormat="1" ht="72">
      <c r="A408" s="35"/>
      <c r="B408" s="36"/>
      <c r="C408" s="204" t="s">
        <v>630</v>
      </c>
      <c r="D408" s="204" t="s">
        <v>122</v>
      </c>
      <c r="E408" s="205" t="s">
        <v>631</v>
      </c>
      <c r="F408" s="206" t="s">
        <v>632</v>
      </c>
      <c r="G408" s="207" t="s">
        <v>199</v>
      </c>
      <c r="H408" s="208">
        <v>25.99</v>
      </c>
      <c r="I408" s="209"/>
      <c r="J408" s="210">
        <f>ROUND(I408*H408,2)</f>
        <v>0</v>
      </c>
      <c r="K408" s="206" t="s">
        <v>126</v>
      </c>
      <c r="L408" s="40"/>
      <c r="M408" s="211" t="s">
        <v>1</v>
      </c>
      <c r="N408" s="212" t="s">
        <v>40</v>
      </c>
      <c r="O408" s="72"/>
      <c r="P408" s="213">
        <f>O408*H408</f>
        <v>0</v>
      </c>
      <c r="Q408" s="213">
        <v>0.14610000000000001</v>
      </c>
      <c r="R408" s="213">
        <f>Q408*H408</f>
        <v>3.797139</v>
      </c>
      <c r="S408" s="213">
        <v>0</v>
      </c>
      <c r="T408" s="214">
        <f>S408*H408</f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215" t="s">
        <v>141</v>
      </c>
      <c r="AT408" s="215" t="s">
        <v>122</v>
      </c>
      <c r="AU408" s="215" t="s">
        <v>85</v>
      </c>
      <c r="AY408" s="18" t="s">
        <v>119</v>
      </c>
      <c r="BE408" s="216">
        <f>IF(N408="základní",J408,0)</f>
        <v>0</v>
      </c>
      <c r="BF408" s="216">
        <f>IF(N408="snížená",J408,0)</f>
        <v>0</v>
      </c>
      <c r="BG408" s="216">
        <f>IF(N408="zákl. přenesená",J408,0)</f>
        <v>0</v>
      </c>
      <c r="BH408" s="216">
        <f>IF(N408="sníž. přenesená",J408,0)</f>
        <v>0</v>
      </c>
      <c r="BI408" s="216">
        <f>IF(N408="nulová",J408,0)</f>
        <v>0</v>
      </c>
      <c r="BJ408" s="18" t="s">
        <v>83</v>
      </c>
      <c r="BK408" s="216">
        <f>ROUND(I408*H408,2)</f>
        <v>0</v>
      </c>
      <c r="BL408" s="18" t="s">
        <v>141</v>
      </c>
      <c r="BM408" s="215" t="s">
        <v>633</v>
      </c>
    </row>
    <row r="409" spans="1:65" s="14" customFormat="1" ht="33.75">
      <c r="B409" s="228"/>
      <c r="C409" s="229"/>
      <c r="D409" s="219" t="s">
        <v>129</v>
      </c>
      <c r="E409" s="230" t="s">
        <v>1</v>
      </c>
      <c r="F409" s="231" t="s">
        <v>634</v>
      </c>
      <c r="G409" s="229"/>
      <c r="H409" s="232">
        <v>25.99</v>
      </c>
      <c r="I409" s="233"/>
      <c r="J409" s="229"/>
      <c r="K409" s="229"/>
      <c r="L409" s="234"/>
      <c r="M409" s="235"/>
      <c r="N409" s="236"/>
      <c r="O409" s="236"/>
      <c r="P409" s="236"/>
      <c r="Q409" s="236"/>
      <c r="R409" s="236"/>
      <c r="S409" s="236"/>
      <c r="T409" s="237"/>
      <c r="AT409" s="238" t="s">
        <v>129</v>
      </c>
      <c r="AU409" s="238" t="s">
        <v>85</v>
      </c>
      <c r="AV409" s="14" t="s">
        <v>85</v>
      </c>
      <c r="AW409" s="14" t="s">
        <v>32</v>
      </c>
      <c r="AX409" s="14" t="s">
        <v>83</v>
      </c>
      <c r="AY409" s="238" t="s">
        <v>119</v>
      </c>
    </row>
    <row r="410" spans="1:65" s="2" customFormat="1" ht="24">
      <c r="A410" s="35"/>
      <c r="B410" s="36"/>
      <c r="C410" s="266" t="s">
        <v>635</v>
      </c>
      <c r="D410" s="266" t="s">
        <v>390</v>
      </c>
      <c r="E410" s="267" t="s">
        <v>636</v>
      </c>
      <c r="F410" s="268" t="s">
        <v>637</v>
      </c>
      <c r="G410" s="269" t="s">
        <v>199</v>
      </c>
      <c r="H410" s="270">
        <v>28.588999999999999</v>
      </c>
      <c r="I410" s="271"/>
      <c r="J410" s="272">
        <f>ROUND(I410*H410,2)</f>
        <v>0</v>
      </c>
      <c r="K410" s="268" t="s">
        <v>1</v>
      </c>
      <c r="L410" s="273"/>
      <c r="M410" s="274" t="s">
        <v>1</v>
      </c>
      <c r="N410" s="275" t="s">
        <v>40</v>
      </c>
      <c r="O410" s="72"/>
      <c r="P410" s="213">
        <f>O410*H410</f>
        <v>0</v>
      </c>
      <c r="Q410" s="213">
        <v>0.15</v>
      </c>
      <c r="R410" s="213">
        <f>Q410*H410</f>
        <v>4.2883499999999994</v>
      </c>
      <c r="S410" s="213">
        <v>0</v>
      </c>
      <c r="T410" s="214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215" t="s">
        <v>175</v>
      </c>
      <c r="AT410" s="215" t="s">
        <v>390</v>
      </c>
      <c r="AU410" s="215" t="s">
        <v>85</v>
      </c>
      <c r="AY410" s="18" t="s">
        <v>119</v>
      </c>
      <c r="BE410" s="216">
        <f>IF(N410="základní",J410,0)</f>
        <v>0</v>
      </c>
      <c r="BF410" s="216">
        <f>IF(N410="snížená",J410,0)</f>
        <v>0</v>
      </c>
      <c r="BG410" s="216">
        <f>IF(N410="zákl. přenesená",J410,0)</f>
        <v>0</v>
      </c>
      <c r="BH410" s="216">
        <f>IF(N410="sníž. přenesená",J410,0)</f>
        <v>0</v>
      </c>
      <c r="BI410" s="216">
        <f>IF(N410="nulová",J410,0)</f>
        <v>0</v>
      </c>
      <c r="BJ410" s="18" t="s">
        <v>83</v>
      </c>
      <c r="BK410" s="216">
        <f>ROUND(I410*H410,2)</f>
        <v>0</v>
      </c>
      <c r="BL410" s="18" t="s">
        <v>141</v>
      </c>
      <c r="BM410" s="215" t="s">
        <v>638</v>
      </c>
    </row>
    <row r="411" spans="1:65" s="13" customFormat="1" ht="22.5">
      <c r="B411" s="217"/>
      <c r="C411" s="218"/>
      <c r="D411" s="219" t="s">
        <v>129</v>
      </c>
      <c r="E411" s="220" t="s">
        <v>1</v>
      </c>
      <c r="F411" s="221" t="s">
        <v>639</v>
      </c>
      <c r="G411" s="218"/>
      <c r="H411" s="220" t="s">
        <v>1</v>
      </c>
      <c r="I411" s="222"/>
      <c r="J411" s="218"/>
      <c r="K411" s="218"/>
      <c r="L411" s="223"/>
      <c r="M411" s="224"/>
      <c r="N411" s="225"/>
      <c r="O411" s="225"/>
      <c r="P411" s="225"/>
      <c r="Q411" s="225"/>
      <c r="R411" s="225"/>
      <c r="S411" s="225"/>
      <c r="T411" s="226"/>
      <c r="AT411" s="227" t="s">
        <v>129</v>
      </c>
      <c r="AU411" s="227" t="s">
        <v>85</v>
      </c>
      <c r="AV411" s="13" t="s">
        <v>83</v>
      </c>
      <c r="AW411" s="13" t="s">
        <v>32</v>
      </c>
      <c r="AX411" s="13" t="s">
        <v>75</v>
      </c>
      <c r="AY411" s="227" t="s">
        <v>119</v>
      </c>
    </row>
    <row r="412" spans="1:65" s="14" customFormat="1">
      <c r="B412" s="228"/>
      <c r="C412" s="229"/>
      <c r="D412" s="219" t="s">
        <v>129</v>
      </c>
      <c r="E412" s="230" t="s">
        <v>264</v>
      </c>
      <c r="F412" s="231" t="s">
        <v>265</v>
      </c>
      <c r="G412" s="229"/>
      <c r="H412" s="232">
        <v>25.99</v>
      </c>
      <c r="I412" s="233"/>
      <c r="J412" s="229"/>
      <c r="K412" s="229"/>
      <c r="L412" s="234"/>
      <c r="M412" s="235"/>
      <c r="N412" s="236"/>
      <c r="O412" s="236"/>
      <c r="P412" s="236"/>
      <c r="Q412" s="236"/>
      <c r="R412" s="236"/>
      <c r="S412" s="236"/>
      <c r="T412" s="237"/>
      <c r="AT412" s="238" t="s">
        <v>129</v>
      </c>
      <c r="AU412" s="238" t="s">
        <v>85</v>
      </c>
      <c r="AV412" s="14" t="s">
        <v>85</v>
      </c>
      <c r="AW412" s="14" t="s">
        <v>32</v>
      </c>
      <c r="AX412" s="14" t="s">
        <v>75</v>
      </c>
      <c r="AY412" s="238" t="s">
        <v>119</v>
      </c>
    </row>
    <row r="413" spans="1:65" s="14" customFormat="1">
      <c r="B413" s="228"/>
      <c r="C413" s="229"/>
      <c r="D413" s="219" t="s">
        <v>129</v>
      </c>
      <c r="E413" s="230" t="s">
        <v>1</v>
      </c>
      <c r="F413" s="231" t="s">
        <v>640</v>
      </c>
      <c r="G413" s="229"/>
      <c r="H413" s="232">
        <v>2.5990000000000002</v>
      </c>
      <c r="I413" s="233"/>
      <c r="J413" s="229"/>
      <c r="K413" s="229"/>
      <c r="L413" s="234"/>
      <c r="M413" s="235"/>
      <c r="N413" s="236"/>
      <c r="O413" s="236"/>
      <c r="P413" s="236"/>
      <c r="Q413" s="236"/>
      <c r="R413" s="236"/>
      <c r="S413" s="236"/>
      <c r="T413" s="237"/>
      <c r="AT413" s="238" t="s">
        <v>129</v>
      </c>
      <c r="AU413" s="238" t="s">
        <v>85</v>
      </c>
      <c r="AV413" s="14" t="s">
        <v>85</v>
      </c>
      <c r="AW413" s="14" t="s">
        <v>32</v>
      </c>
      <c r="AX413" s="14" t="s">
        <v>75</v>
      </c>
      <c r="AY413" s="238" t="s">
        <v>119</v>
      </c>
    </row>
    <row r="414" spans="1:65" s="15" customFormat="1">
      <c r="B414" s="244"/>
      <c r="C414" s="245"/>
      <c r="D414" s="219" t="s">
        <v>129</v>
      </c>
      <c r="E414" s="246" t="s">
        <v>1</v>
      </c>
      <c r="F414" s="247" t="s">
        <v>296</v>
      </c>
      <c r="G414" s="245"/>
      <c r="H414" s="248">
        <v>28.588999999999999</v>
      </c>
      <c r="I414" s="249"/>
      <c r="J414" s="245"/>
      <c r="K414" s="245"/>
      <c r="L414" s="250"/>
      <c r="M414" s="251"/>
      <c r="N414" s="252"/>
      <c r="O414" s="252"/>
      <c r="P414" s="252"/>
      <c r="Q414" s="252"/>
      <c r="R414" s="252"/>
      <c r="S414" s="252"/>
      <c r="T414" s="253"/>
      <c r="AT414" s="254" t="s">
        <v>129</v>
      </c>
      <c r="AU414" s="254" t="s">
        <v>85</v>
      </c>
      <c r="AV414" s="15" t="s">
        <v>141</v>
      </c>
      <c r="AW414" s="15" t="s">
        <v>32</v>
      </c>
      <c r="AX414" s="15" t="s">
        <v>83</v>
      </c>
      <c r="AY414" s="254" t="s">
        <v>119</v>
      </c>
    </row>
    <row r="415" spans="1:65" s="12" customFormat="1" ht="12.75">
      <c r="B415" s="188"/>
      <c r="C415" s="189"/>
      <c r="D415" s="190" t="s">
        <v>74</v>
      </c>
      <c r="E415" s="202" t="s">
        <v>175</v>
      </c>
      <c r="F415" s="202" t="s">
        <v>641</v>
      </c>
      <c r="G415" s="189"/>
      <c r="H415" s="189"/>
      <c r="I415" s="192"/>
      <c r="J415" s="203">
        <f>BK415</f>
        <v>0</v>
      </c>
      <c r="K415" s="189"/>
      <c r="L415" s="194"/>
      <c r="M415" s="195"/>
      <c r="N415" s="196"/>
      <c r="O415" s="196"/>
      <c r="P415" s="197">
        <f>P416</f>
        <v>0</v>
      </c>
      <c r="Q415" s="196"/>
      <c r="R415" s="197">
        <f>R416</f>
        <v>0</v>
      </c>
      <c r="S415" s="196"/>
      <c r="T415" s="198">
        <f>T416</f>
        <v>0</v>
      </c>
      <c r="AR415" s="199" t="s">
        <v>83</v>
      </c>
      <c r="AT415" s="200" t="s">
        <v>74</v>
      </c>
      <c r="AU415" s="200" t="s">
        <v>83</v>
      </c>
      <c r="AY415" s="199" t="s">
        <v>119</v>
      </c>
      <c r="BK415" s="201">
        <f>BK416</f>
        <v>0</v>
      </c>
    </row>
    <row r="416" spans="1:65" s="2" customFormat="1" ht="36">
      <c r="A416" s="35"/>
      <c r="B416" s="36"/>
      <c r="C416" s="204" t="s">
        <v>642</v>
      </c>
      <c r="D416" s="204" t="s">
        <v>122</v>
      </c>
      <c r="E416" s="205" t="s">
        <v>643</v>
      </c>
      <c r="F416" s="206" t="s">
        <v>644</v>
      </c>
      <c r="G416" s="207" t="s">
        <v>144</v>
      </c>
      <c r="H416" s="208">
        <v>1</v>
      </c>
      <c r="I416" s="209"/>
      <c r="J416" s="210">
        <f>ROUND(I416*H416,2)</f>
        <v>0</v>
      </c>
      <c r="K416" s="206" t="s">
        <v>1</v>
      </c>
      <c r="L416" s="40"/>
      <c r="M416" s="211" t="s">
        <v>1</v>
      </c>
      <c r="N416" s="212" t="s">
        <v>40</v>
      </c>
      <c r="O416" s="72"/>
      <c r="P416" s="213">
        <f>O416*H416</f>
        <v>0</v>
      </c>
      <c r="Q416" s="213">
        <v>0</v>
      </c>
      <c r="R416" s="213">
        <f>Q416*H416</f>
        <v>0</v>
      </c>
      <c r="S416" s="213">
        <v>0</v>
      </c>
      <c r="T416" s="214">
        <f>S416*H416</f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215" t="s">
        <v>141</v>
      </c>
      <c r="AT416" s="215" t="s">
        <v>122</v>
      </c>
      <c r="AU416" s="215" t="s">
        <v>85</v>
      </c>
      <c r="AY416" s="18" t="s">
        <v>119</v>
      </c>
      <c r="BE416" s="216">
        <f>IF(N416="základní",J416,0)</f>
        <v>0</v>
      </c>
      <c r="BF416" s="216">
        <f>IF(N416="snížená",J416,0)</f>
        <v>0</v>
      </c>
      <c r="BG416" s="216">
        <f>IF(N416="zákl. přenesená",J416,0)</f>
        <v>0</v>
      </c>
      <c r="BH416" s="216">
        <f>IF(N416="sníž. přenesená",J416,0)</f>
        <v>0</v>
      </c>
      <c r="BI416" s="216">
        <f>IF(N416="nulová",J416,0)</f>
        <v>0</v>
      </c>
      <c r="BJ416" s="18" t="s">
        <v>83</v>
      </c>
      <c r="BK416" s="216">
        <f>ROUND(I416*H416,2)</f>
        <v>0</v>
      </c>
      <c r="BL416" s="18" t="s">
        <v>141</v>
      </c>
      <c r="BM416" s="215" t="s">
        <v>645</v>
      </c>
    </row>
    <row r="417" spans="1:65" s="12" customFormat="1" ht="12.75">
      <c r="B417" s="188"/>
      <c r="C417" s="189"/>
      <c r="D417" s="190" t="s">
        <v>74</v>
      </c>
      <c r="E417" s="202" t="s">
        <v>182</v>
      </c>
      <c r="F417" s="202" t="s">
        <v>646</v>
      </c>
      <c r="G417" s="189"/>
      <c r="H417" s="189"/>
      <c r="I417" s="192"/>
      <c r="J417" s="203">
        <f>BK417</f>
        <v>0</v>
      </c>
      <c r="K417" s="189"/>
      <c r="L417" s="194"/>
      <c r="M417" s="195"/>
      <c r="N417" s="196"/>
      <c r="O417" s="196"/>
      <c r="P417" s="197">
        <f>SUM(P418:P561)</f>
        <v>0</v>
      </c>
      <c r="Q417" s="196"/>
      <c r="R417" s="197">
        <f>SUM(R418:R561)</f>
        <v>142.6112811400001</v>
      </c>
      <c r="S417" s="196"/>
      <c r="T417" s="198">
        <f>SUM(T418:T561)</f>
        <v>219.20339999999999</v>
      </c>
      <c r="AR417" s="199" t="s">
        <v>83</v>
      </c>
      <c r="AT417" s="200" t="s">
        <v>74</v>
      </c>
      <c r="AU417" s="200" t="s">
        <v>83</v>
      </c>
      <c r="AY417" s="199" t="s">
        <v>119</v>
      </c>
      <c r="BK417" s="201">
        <f>SUM(BK418:BK561)</f>
        <v>0</v>
      </c>
    </row>
    <row r="418" spans="1:65" s="2" customFormat="1" ht="24">
      <c r="A418" s="35"/>
      <c r="B418" s="36"/>
      <c r="C418" s="204" t="s">
        <v>647</v>
      </c>
      <c r="D418" s="204" t="s">
        <v>122</v>
      </c>
      <c r="E418" s="205" t="s">
        <v>648</v>
      </c>
      <c r="F418" s="206" t="s">
        <v>649</v>
      </c>
      <c r="G418" s="207" t="s">
        <v>487</v>
      </c>
      <c r="H418" s="208">
        <v>3</v>
      </c>
      <c r="I418" s="209"/>
      <c r="J418" s="210">
        <f>ROUND(I418*H418,2)</f>
        <v>0</v>
      </c>
      <c r="K418" s="206" t="s">
        <v>126</v>
      </c>
      <c r="L418" s="40"/>
      <c r="M418" s="211" t="s">
        <v>1</v>
      </c>
      <c r="N418" s="212" t="s">
        <v>40</v>
      </c>
      <c r="O418" s="72"/>
      <c r="P418" s="213">
        <f>O418*H418</f>
        <v>0</v>
      </c>
      <c r="Q418" s="213">
        <v>1.0000000000000001E-5</v>
      </c>
      <c r="R418" s="213">
        <f>Q418*H418</f>
        <v>3.0000000000000004E-5</v>
      </c>
      <c r="S418" s="213">
        <v>0</v>
      </c>
      <c r="T418" s="214">
        <f>S418*H418</f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215" t="s">
        <v>141</v>
      </c>
      <c r="AT418" s="215" t="s">
        <v>122</v>
      </c>
      <c r="AU418" s="215" t="s">
        <v>85</v>
      </c>
      <c r="AY418" s="18" t="s">
        <v>119</v>
      </c>
      <c r="BE418" s="216">
        <f>IF(N418="základní",J418,0)</f>
        <v>0</v>
      </c>
      <c r="BF418" s="216">
        <f>IF(N418="snížená",J418,0)</f>
        <v>0</v>
      </c>
      <c r="BG418" s="216">
        <f>IF(N418="zákl. přenesená",J418,0)</f>
        <v>0</v>
      </c>
      <c r="BH418" s="216">
        <f>IF(N418="sníž. přenesená",J418,0)</f>
        <v>0</v>
      </c>
      <c r="BI418" s="216">
        <f>IF(N418="nulová",J418,0)</f>
        <v>0</v>
      </c>
      <c r="BJ418" s="18" t="s">
        <v>83</v>
      </c>
      <c r="BK418" s="216">
        <f>ROUND(I418*H418,2)</f>
        <v>0</v>
      </c>
      <c r="BL418" s="18" t="s">
        <v>141</v>
      </c>
      <c r="BM418" s="215" t="s">
        <v>650</v>
      </c>
    </row>
    <row r="419" spans="1:65" s="13" customFormat="1">
      <c r="B419" s="217"/>
      <c r="C419" s="218"/>
      <c r="D419" s="219" t="s">
        <v>129</v>
      </c>
      <c r="E419" s="220" t="s">
        <v>1</v>
      </c>
      <c r="F419" s="221" t="s">
        <v>651</v>
      </c>
      <c r="G419" s="218"/>
      <c r="H419" s="220" t="s">
        <v>1</v>
      </c>
      <c r="I419" s="222"/>
      <c r="J419" s="218"/>
      <c r="K419" s="218"/>
      <c r="L419" s="223"/>
      <c r="M419" s="224"/>
      <c r="N419" s="225"/>
      <c r="O419" s="225"/>
      <c r="P419" s="225"/>
      <c r="Q419" s="225"/>
      <c r="R419" s="225"/>
      <c r="S419" s="225"/>
      <c r="T419" s="226"/>
      <c r="AT419" s="227" t="s">
        <v>129</v>
      </c>
      <c r="AU419" s="227" t="s">
        <v>85</v>
      </c>
      <c r="AV419" s="13" t="s">
        <v>83</v>
      </c>
      <c r="AW419" s="13" t="s">
        <v>32</v>
      </c>
      <c r="AX419" s="13" t="s">
        <v>75</v>
      </c>
      <c r="AY419" s="227" t="s">
        <v>119</v>
      </c>
    </row>
    <row r="420" spans="1:65" s="14" customFormat="1">
      <c r="B420" s="228"/>
      <c r="C420" s="229"/>
      <c r="D420" s="219" t="s">
        <v>129</v>
      </c>
      <c r="E420" s="230" t="s">
        <v>1</v>
      </c>
      <c r="F420" s="231" t="s">
        <v>136</v>
      </c>
      <c r="G420" s="229"/>
      <c r="H420" s="232">
        <v>3</v>
      </c>
      <c r="I420" s="233"/>
      <c r="J420" s="229"/>
      <c r="K420" s="229"/>
      <c r="L420" s="234"/>
      <c r="M420" s="235"/>
      <c r="N420" s="236"/>
      <c r="O420" s="236"/>
      <c r="P420" s="236"/>
      <c r="Q420" s="236"/>
      <c r="R420" s="236"/>
      <c r="S420" s="236"/>
      <c r="T420" s="237"/>
      <c r="AT420" s="238" t="s">
        <v>129</v>
      </c>
      <c r="AU420" s="238" t="s">
        <v>85</v>
      </c>
      <c r="AV420" s="14" t="s">
        <v>85</v>
      </c>
      <c r="AW420" s="14" t="s">
        <v>32</v>
      </c>
      <c r="AX420" s="14" t="s">
        <v>83</v>
      </c>
      <c r="AY420" s="238" t="s">
        <v>119</v>
      </c>
    </row>
    <row r="421" spans="1:65" s="2" customFormat="1" ht="24">
      <c r="A421" s="35"/>
      <c r="B421" s="36"/>
      <c r="C421" s="266" t="s">
        <v>652</v>
      </c>
      <c r="D421" s="266" t="s">
        <v>390</v>
      </c>
      <c r="E421" s="267" t="s">
        <v>653</v>
      </c>
      <c r="F421" s="268" t="s">
        <v>654</v>
      </c>
      <c r="G421" s="269" t="s">
        <v>487</v>
      </c>
      <c r="H421" s="270">
        <v>3</v>
      </c>
      <c r="I421" s="271"/>
      <c r="J421" s="272">
        <f>ROUND(I421*H421,2)</f>
        <v>0</v>
      </c>
      <c r="K421" s="268" t="s">
        <v>126</v>
      </c>
      <c r="L421" s="273"/>
      <c r="M421" s="274" t="s">
        <v>1</v>
      </c>
      <c r="N421" s="275" t="s">
        <v>40</v>
      </c>
      <c r="O421" s="72"/>
      <c r="P421" s="213">
        <f>O421*H421</f>
        <v>0</v>
      </c>
      <c r="Q421" s="213">
        <v>3.5000000000000001E-3</v>
      </c>
      <c r="R421" s="213">
        <f>Q421*H421</f>
        <v>1.0500000000000001E-2</v>
      </c>
      <c r="S421" s="213">
        <v>0</v>
      </c>
      <c r="T421" s="214">
        <f>S421*H421</f>
        <v>0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215" t="s">
        <v>175</v>
      </c>
      <c r="AT421" s="215" t="s">
        <v>390</v>
      </c>
      <c r="AU421" s="215" t="s">
        <v>85</v>
      </c>
      <c r="AY421" s="18" t="s">
        <v>119</v>
      </c>
      <c r="BE421" s="216">
        <f>IF(N421="základní",J421,0)</f>
        <v>0</v>
      </c>
      <c r="BF421" s="216">
        <f>IF(N421="snížená",J421,0)</f>
        <v>0</v>
      </c>
      <c r="BG421" s="216">
        <f>IF(N421="zákl. přenesená",J421,0)</f>
        <v>0</v>
      </c>
      <c r="BH421" s="216">
        <f>IF(N421="sníž. přenesená",J421,0)</f>
        <v>0</v>
      </c>
      <c r="BI421" s="216">
        <f>IF(N421="nulová",J421,0)</f>
        <v>0</v>
      </c>
      <c r="BJ421" s="18" t="s">
        <v>83</v>
      </c>
      <c r="BK421" s="216">
        <f>ROUND(I421*H421,2)</f>
        <v>0</v>
      </c>
      <c r="BL421" s="18" t="s">
        <v>141</v>
      </c>
      <c r="BM421" s="215" t="s">
        <v>655</v>
      </c>
    </row>
    <row r="422" spans="1:65" s="14" customFormat="1">
      <c r="B422" s="228"/>
      <c r="C422" s="229"/>
      <c r="D422" s="219" t="s">
        <v>129</v>
      </c>
      <c r="E422" s="230" t="s">
        <v>1</v>
      </c>
      <c r="F422" s="231" t="s">
        <v>136</v>
      </c>
      <c r="G422" s="229"/>
      <c r="H422" s="232">
        <v>3</v>
      </c>
      <c r="I422" s="233"/>
      <c r="J422" s="229"/>
      <c r="K422" s="229"/>
      <c r="L422" s="234"/>
      <c r="M422" s="235"/>
      <c r="N422" s="236"/>
      <c r="O422" s="236"/>
      <c r="P422" s="236"/>
      <c r="Q422" s="236"/>
      <c r="R422" s="236"/>
      <c r="S422" s="236"/>
      <c r="T422" s="237"/>
      <c r="AT422" s="238" t="s">
        <v>129</v>
      </c>
      <c r="AU422" s="238" t="s">
        <v>85</v>
      </c>
      <c r="AV422" s="14" t="s">
        <v>85</v>
      </c>
      <c r="AW422" s="14" t="s">
        <v>32</v>
      </c>
      <c r="AX422" s="14" t="s">
        <v>83</v>
      </c>
      <c r="AY422" s="238" t="s">
        <v>119</v>
      </c>
    </row>
    <row r="423" spans="1:65" s="2" customFormat="1" ht="24">
      <c r="A423" s="35"/>
      <c r="B423" s="36"/>
      <c r="C423" s="266" t="s">
        <v>656</v>
      </c>
      <c r="D423" s="266" t="s">
        <v>390</v>
      </c>
      <c r="E423" s="267" t="s">
        <v>657</v>
      </c>
      <c r="F423" s="268" t="s">
        <v>658</v>
      </c>
      <c r="G423" s="269" t="s">
        <v>487</v>
      </c>
      <c r="H423" s="270">
        <v>6</v>
      </c>
      <c r="I423" s="271"/>
      <c r="J423" s="272">
        <f>ROUND(I423*H423,2)</f>
        <v>0</v>
      </c>
      <c r="K423" s="268" t="s">
        <v>126</v>
      </c>
      <c r="L423" s="273"/>
      <c r="M423" s="274" t="s">
        <v>1</v>
      </c>
      <c r="N423" s="275" t="s">
        <v>40</v>
      </c>
      <c r="O423" s="72"/>
      <c r="P423" s="213">
        <f>O423*H423</f>
        <v>0</v>
      </c>
      <c r="Q423" s="213">
        <v>3.5E-4</v>
      </c>
      <c r="R423" s="213">
        <f>Q423*H423</f>
        <v>2.0999999999999999E-3</v>
      </c>
      <c r="S423" s="213">
        <v>0</v>
      </c>
      <c r="T423" s="214">
        <f>S423*H423</f>
        <v>0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215" t="s">
        <v>175</v>
      </c>
      <c r="AT423" s="215" t="s">
        <v>390</v>
      </c>
      <c r="AU423" s="215" t="s">
        <v>85</v>
      </c>
      <c r="AY423" s="18" t="s">
        <v>119</v>
      </c>
      <c r="BE423" s="216">
        <f>IF(N423="základní",J423,0)</f>
        <v>0</v>
      </c>
      <c r="BF423" s="216">
        <f>IF(N423="snížená",J423,0)</f>
        <v>0</v>
      </c>
      <c r="BG423" s="216">
        <f>IF(N423="zákl. přenesená",J423,0)</f>
        <v>0</v>
      </c>
      <c r="BH423" s="216">
        <f>IF(N423="sníž. přenesená",J423,0)</f>
        <v>0</v>
      </c>
      <c r="BI423" s="216">
        <f>IF(N423="nulová",J423,0)</f>
        <v>0</v>
      </c>
      <c r="BJ423" s="18" t="s">
        <v>83</v>
      </c>
      <c r="BK423" s="216">
        <f>ROUND(I423*H423,2)</f>
        <v>0</v>
      </c>
      <c r="BL423" s="18" t="s">
        <v>141</v>
      </c>
      <c r="BM423" s="215" t="s">
        <v>659</v>
      </c>
    </row>
    <row r="424" spans="1:65" s="14" customFormat="1">
      <c r="B424" s="228"/>
      <c r="C424" s="229"/>
      <c r="D424" s="219" t="s">
        <v>129</v>
      </c>
      <c r="E424" s="230" t="s">
        <v>1</v>
      </c>
      <c r="F424" s="231" t="s">
        <v>660</v>
      </c>
      <c r="G424" s="229"/>
      <c r="H424" s="232">
        <v>6</v>
      </c>
      <c r="I424" s="233"/>
      <c r="J424" s="229"/>
      <c r="K424" s="229"/>
      <c r="L424" s="234"/>
      <c r="M424" s="235"/>
      <c r="N424" s="236"/>
      <c r="O424" s="236"/>
      <c r="P424" s="236"/>
      <c r="Q424" s="236"/>
      <c r="R424" s="236"/>
      <c r="S424" s="236"/>
      <c r="T424" s="237"/>
      <c r="AT424" s="238" t="s">
        <v>129</v>
      </c>
      <c r="AU424" s="238" t="s">
        <v>85</v>
      </c>
      <c r="AV424" s="14" t="s">
        <v>85</v>
      </c>
      <c r="AW424" s="14" t="s">
        <v>32</v>
      </c>
      <c r="AX424" s="14" t="s">
        <v>83</v>
      </c>
      <c r="AY424" s="238" t="s">
        <v>119</v>
      </c>
    </row>
    <row r="425" spans="1:65" s="2" customFormat="1" ht="24">
      <c r="A425" s="35"/>
      <c r="B425" s="36"/>
      <c r="C425" s="204" t="s">
        <v>661</v>
      </c>
      <c r="D425" s="204" t="s">
        <v>122</v>
      </c>
      <c r="E425" s="205" t="s">
        <v>662</v>
      </c>
      <c r="F425" s="206" t="s">
        <v>663</v>
      </c>
      <c r="G425" s="207" t="s">
        <v>487</v>
      </c>
      <c r="H425" s="208">
        <v>3</v>
      </c>
      <c r="I425" s="209"/>
      <c r="J425" s="210">
        <f>ROUND(I425*H425,2)</f>
        <v>0</v>
      </c>
      <c r="K425" s="206" t="s">
        <v>126</v>
      </c>
      <c r="L425" s="40"/>
      <c r="M425" s="211" t="s">
        <v>1</v>
      </c>
      <c r="N425" s="212" t="s">
        <v>40</v>
      </c>
      <c r="O425" s="72"/>
      <c r="P425" s="213">
        <f>O425*H425</f>
        <v>0</v>
      </c>
      <c r="Q425" s="213">
        <v>0.11241</v>
      </c>
      <c r="R425" s="213">
        <f>Q425*H425</f>
        <v>0.33722999999999997</v>
      </c>
      <c r="S425" s="213">
        <v>0</v>
      </c>
      <c r="T425" s="214">
        <f>S425*H425</f>
        <v>0</v>
      </c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R425" s="215" t="s">
        <v>141</v>
      </c>
      <c r="AT425" s="215" t="s">
        <v>122</v>
      </c>
      <c r="AU425" s="215" t="s">
        <v>85</v>
      </c>
      <c r="AY425" s="18" t="s">
        <v>119</v>
      </c>
      <c r="BE425" s="216">
        <f>IF(N425="základní",J425,0)</f>
        <v>0</v>
      </c>
      <c r="BF425" s="216">
        <f>IF(N425="snížená",J425,0)</f>
        <v>0</v>
      </c>
      <c r="BG425" s="216">
        <f>IF(N425="zákl. přenesená",J425,0)</f>
        <v>0</v>
      </c>
      <c r="BH425" s="216">
        <f>IF(N425="sníž. přenesená",J425,0)</f>
        <v>0</v>
      </c>
      <c r="BI425" s="216">
        <f>IF(N425="nulová",J425,0)</f>
        <v>0</v>
      </c>
      <c r="BJ425" s="18" t="s">
        <v>83</v>
      </c>
      <c r="BK425" s="216">
        <f>ROUND(I425*H425,2)</f>
        <v>0</v>
      </c>
      <c r="BL425" s="18" t="s">
        <v>141</v>
      </c>
      <c r="BM425" s="215" t="s">
        <v>664</v>
      </c>
    </row>
    <row r="426" spans="1:65" s="14" customFormat="1">
      <c r="B426" s="228"/>
      <c r="C426" s="229"/>
      <c r="D426" s="219" t="s">
        <v>129</v>
      </c>
      <c r="E426" s="230" t="s">
        <v>1</v>
      </c>
      <c r="F426" s="231" t="s">
        <v>136</v>
      </c>
      <c r="G426" s="229"/>
      <c r="H426" s="232">
        <v>3</v>
      </c>
      <c r="I426" s="233"/>
      <c r="J426" s="229"/>
      <c r="K426" s="229"/>
      <c r="L426" s="234"/>
      <c r="M426" s="235"/>
      <c r="N426" s="236"/>
      <c r="O426" s="236"/>
      <c r="P426" s="236"/>
      <c r="Q426" s="236"/>
      <c r="R426" s="236"/>
      <c r="S426" s="236"/>
      <c r="T426" s="237"/>
      <c r="AT426" s="238" t="s">
        <v>129</v>
      </c>
      <c r="AU426" s="238" t="s">
        <v>85</v>
      </c>
      <c r="AV426" s="14" t="s">
        <v>85</v>
      </c>
      <c r="AW426" s="14" t="s">
        <v>32</v>
      </c>
      <c r="AX426" s="14" t="s">
        <v>83</v>
      </c>
      <c r="AY426" s="238" t="s">
        <v>119</v>
      </c>
    </row>
    <row r="427" spans="1:65" s="2" customFormat="1" ht="12">
      <c r="A427" s="35"/>
      <c r="B427" s="36"/>
      <c r="C427" s="266" t="s">
        <v>665</v>
      </c>
      <c r="D427" s="266" t="s">
        <v>390</v>
      </c>
      <c r="E427" s="267" t="s">
        <v>666</v>
      </c>
      <c r="F427" s="268" t="s">
        <v>667</v>
      </c>
      <c r="G427" s="269" t="s">
        <v>487</v>
      </c>
      <c r="H427" s="270">
        <v>3</v>
      </c>
      <c r="I427" s="271"/>
      <c r="J427" s="272">
        <f>ROUND(I427*H427,2)</f>
        <v>0</v>
      </c>
      <c r="K427" s="268" t="s">
        <v>126</v>
      </c>
      <c r="L427" s="273"/>
      <c r="M427" s="274" t="s">
        <v>1</v>
      </c>
      <c r="N427" s="275" t="s">
        <v>40</v>
      </c>
      <c r="O427" s="72"/>
      <c r="P427" s="213">
        <f>O427*H427</f>
        <v>0</v>
      </c>
      <c r="Q427" s="213">
        <v>6.1000000000000004E-3</v>
      </c>
      <c r="R427" s="213">
        <f>Q427*H427</f>
        <v>1.83E-2</v>
      </c>
      <c r="S427" s="213">
        <v>0</v>
      </c>
      <c r="T427" s="214">
        <f>S427*H427</f>
        <v>0</v>
      </c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R427" s="215" t="s">
        <v>175</v>
      </c>
      <c r="AT427" s="215" t="s">
        <v>390</v>
      </c>
      <c r="AU427" s="215" t="s">
        <v>85</v>
      </c>
      <c r="AY427" s="18" t="s">
        <v>119</v>
      </c>
      <c r="BE427" s="216">
        <f>IF(N427="základní",J427,0)</f>
        <v>0</v>
      </c>
      <c r="BF427" s="216">
        <f>IF(N427="snížená",J427,0)</f>
        <v>0</v>
      </c>
      <c r="BG427" s="216">
        <f>IF(N427="zákl. přenesená",J427,0)</f>
        <v>0</v>
      </c>
      <c r="BH427" s="216">
        <f>IF(N427="sníž. přenesená",J427,0)</f>
        <v>0</v>
      </c>
      <c r="BI427" s="216">
        <f>IF(N427="nulová",J427,0)</f>
        <v>0</v>
      </c>
      <c r="BJ427" s="18" t="s">
        <v>83</v>
      </c>
      <c r="BK427" s="216">
        <f>ROUND(I427*H427,2)</f>
        <v>0</v>
      </c>
      <c r="BL427" s="18" t="s">
        <v>141</v>
      </c>
      <c r="BM427" s="215" t="s">
        <v>668</v>
      </c>
    </row>
    <row r="428" spans="1:65" s="14" customFormat="1">
      <c r="B428" s="228"/>
      <c r="C428" s="229"/>
      <c r="D428" s="219" t="s">
        <v>129</v>
      </c>
      <c r="E428" s="230" t="s">
        <v>1</v>
      </c>
      <c r="F428" s="231" t="s">
        <v>136</v>
      </c>
      <c r="G428" s="229"/>
      <c r="H428" s="232">
        <v>3</v>
      </c>
      <c r="I428" s="233"/>
      <c r="J428" s="229"/>
      <c r="K428" s="229"/>
      <c r="L428" s="234"/>
      <c r="M428" s="235"/>
      <c r="N428" s="236"/>
      <c r="O428" s="236"/>
      <c r="P428" s="236"/>
      <c r="Q428" s="236"/>
      <c r="R428" s="236"/>
      <c r="S428" s="236"/>
      <c r="T428" s="237"/>
      <c r="AT428" s="238" t="s">
        <v>129</v>
      </c>
      <c r="AU428" s="238" t="s">
        <v>85</v>
      </c>
      <c r="AV428" s="14" t="s">
        <v>85</v>
      </c>
      <c r="AW428" s="14" t="s">
        <v>32</v>
      </c>
      <c r="AX428" s="14" t="s">
        <v>83</v>
      </c>
      <c r="AY428" s="238" t="s">
        <v>119</v>
      </c>
    </row>
    <row r="429" spans="1:65" s="2" customFormat="1" ht="12">
      <c r="A429" s="35"/>
      <c r="B429" s="36"/>
      <c r="C429" s="266" t="s">
        <v>669</v>
      </c>
      <c r="D429" s="266" t="s">
        <v>390</v>
      </c>
      <c r="E429" s="267" t="s">
        <v>670</v>
      </c>
      <c r="F429" s="268" t="s">
        <v>671</v>
      </c>
      <c r="G429" s="269" t="s">
        <v>487</v>
      </c>
      <c r="H429" s="270">
        <v>3</v>
      </c>
      <c r="I429" s="271"/>
      <c r="J429" s="272">
        <f>ROUND(I429*H429,2)</f>
        <v>0</v>
      </c>
      <c r="K429" s="268" t="s">
        <v>126</v>
      </c>
      <c r="L429" s="273"/>
      <c r="M429" s="274" t="s">
        <v>1</v>
      </c>
      <c r="N429" s="275" t="s">
        <v>40</v>
      </c>
      <c r="O429" s="72"/>
      <c r="P429" s="213">
        <f>O429*H429</f>
        <v>0</v>
      </c>
      <c r="Q429" s="213">
        <v>3.0000000000000001E-3</v>
      </c>
      <c r="R429" s="213">
        <f>Q429*H429</f>
        <v>9.0000000000000011E-3</v>
      </c>
      <c r="S429" s="213">
        <v>0</v>
      </c>
      <c r="T429" s="214">
        <f>S429*H429</f>
        <v>0</v>
      </c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R429" s="215" t="s">
        <v>175</v>
      </c>
      <c r="AT429" s="215" t="s">
        <v>390</v>
      </c>
      <c r="AU429" s="215" t="s">
        <v>85</v>
      </c>
      <c r="AY429" s="18" t="s">
        <v>119</v>
      </c>
      <c r="BE429" s="216">
        <f>IF(N429="základní",J429,0)</f>
        <v>0</v>
      </c>
      <c r="BF429" s="216">
        <f>IF(N429="snížená",J429,0)</f>
        <v>0</v>
      </c>
      <c r="BG429" s="216">
        <f>IF(N429="zákl. přenesená",J429,0)</f>
        <v>0</v>
      </c>
      <c r="BH429" s="216">
        <f>IF(N429="sníž. přenesená",J429,0)</f>
        <v>0</v>
      </c>
      <c r="BI429" s="216">
        <f>IF(N429="nulová",J429,0)</f>
        <v>0</v>
      </c>
      <c r="BJ429" s="18" t="s">
        <v>83</v>
      </c>
      <c r="BK429" s="216">
        <f>ROUND(I429*H429,2)</f>
        <v>0</v>
      </c>
      <c r="BL429" s="18" t="s">
        <v>141</v>
      </c>
      <c r="BM429" s="215" t="s">
        <v>672</v>
      </c>
    </row>
    <row r="430" spans="1:65" s="14" customFormat="1">
      <c r="B430" s="228"/>
      <c r="C430" s="229"/>
      <c r="D430" s="219" t="s">
        <v>129</v>
      </c>
      <c r="E430" s="230" t="s">
        <v>1</v>
      </c>
      <c r="F430" s="231" t="s">
        <v>136</v>
      </c>
      <c r="G430" s="229"/>
      <c r="H430" s="232">
        <v>3</v>
      </c>
      <c r="I430" s="233"/>
      <c r="J430" s="229"/>
      <c r="K430" s="229"/>
      <c r="L430" s="234"/>
      <c r="M430" s="235"/>
      <c r="N430" s="236"/>
      <c r="O430" s="236"/>
      <c r="P430" s="236"/>
      <c r="Q430" s="236"/>
      <c r="R430" s="236"/>
      <c r="S430" s="236"/>
      <c r="T430" s="237"/>
      <c r="AT430" s="238" t="s">
        <v>129</v>
      </c>
      <c r="AU430" s="238" t="s">
        <v>85</v>
      </c>
      <c r="AV430" s="14" t="s">
        <v>85</v>
      </c>
      <c r="AW430" s="14" t="s">
        <v>32</v>
      </c>
      <c r="AX430" s="14" t="s">
        <v>83</v>
      </c>
      <c r="AY430" s="238" t="s">
        <v>119</v>
      </c>
    </row>
    <row r="431" spans="1:65" s="2" customFormat="1" ht="12">
      <c r="A431" s="35"/>
      <c r="B431" s="36"/>
      <c r="C431" s="266" t="s">
        <v>673</v>
      </c>
      <c r="D431" s="266" t="s">
        <v>390</v>
      </c>
      <c r="E431" s="267" t="s">
        <v>674</v>
      </c>
      <c r="F431" s="268" t="s">
        <v>675</v>
      </c>
      <c r="G431" s="269" t="s">
        <v>487</v>
      </c>
      <c r="H431" s="270">
        <v>3</v>
      </c>
      <c r="I431" s="271"/>
      <c r="J431" s="272">
        <f>ROUND(I431*H431,2)</f>
        <v>0</v>
      </c>
      <c r="K431" s="268" t="s">
        <v>126</v>
      </c>
      <c r="L431" s="273"/>
      <c r="M431" s="274" t="s">
        <v>1</v>
      </c>
      <c r="N431" s="275" t="s">
        <v>40</v>
      </c>
      <c r="O431" s="72"/>
      <c r="P431" s="213">
        <f>O431*H431</f>
        <v>0</v>
      </c>
      <c r="Q431" s="213">
        <v>1E-4</v>
      </c>
      <c r="R431" s="213">
        <f>Q431*H431</f>
        <v>3.0000000000000003E-4</v>
      </c>
      <c r="S431" s="213">
        <v>0</v>
      </c>
      <c r="T431" s="214">
        <f>S431*H431</f>
        <v>0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215" t="s">
        <v>175</v>
      </c>
      <c r="AT431" s="215" t="s">
        <v>390</v>
      </c>
      <c r="AU431" s="215" t="s">
        <v>85</v>
      </c>
      <c r="AY431" s="18" t="s">
        <v>119</v>
      </c>
      <c r="BE431" s="216">
        <f>IF(N431="základní",J431,0)</f>
        <v>0</v>
      </c>
      <c r="BF431" s="216">
        <f>IF(N431="snížená",J431,0)</f>
        <v>0</v>
      </c>
      <c r="BG431" s="216">
        <f>IF(N431="zákl. přenesená",J431,0)</f>
        <v>0</v>
      </c>
      <c r="BH431" s="216">
        <f>IF(N431="sníž. přenesená",J431,0)</f>
        <v>0</v>
      </c>
      <c r="BI431" s="216">
        <f>IF(N431="nulová",J431,0)</f>
        <v>0</v>
      </c>
      <c r="BJ431" s="18" t="s">
        <v>83</v>
      </c>
      <c r="BK431" s="216">
        <f>ROUND(I431*H431,2)</f>
        <v>0</v>
      </c>
      <c r="BL431" s="18" t="s">
        <v>141</v>
      </c>
      <c r="BM431" s="215" t="s">
        <v>676</v>
      </c>
    </row>
    <row r="432" spans="1:65" s="14" customFormat="1">
      <c r="B432" s="228"/>
      <c r="C432" s="229"/>
      <c r="D432" s="219" t="s">
        <v>129</v>
      </c>
      <c r="E432" s="230" t="s">
        <v>1</v>
      </c>
      <c r="F432" s="231" t="s">
        <v>136</v>
      </c>
      <c r="G432" s="229"/>
      <c r="H432" s="232">
        <v>3</v>
      </c>
      <c r="I432" s="233"/>
      <c r="J432" s="229"/>
      <c r="K432" s="229"/>
      <c r="L432" s="234"/>
      <c r="M432" s="235"/>
      <c r="N432" s="236"/>
      <c r="O432" s="236"/>
      <c r="P432" s="236"/>
      <c r="Q432" s="236"/>
      <c r="R432" s="236"/>
      <c r="S432" s="236"/>
      <c r="T432" s="237"/>
      <c r="AT432" s="238" t="s">
        <v>129</v>
      </c>
      <c r="AU432" s="238" t="s">
        <v>85</v>
      </c>
      <c r="AV432" s="14" t="s">
        <v>85</v>
      </c>
      <c r="AW432" s="14" t="s">
        <v>32</v>
      </c>
      <c r="AX432" s="14" t="s">
        <v>83</v>
      </c>
      <c r="AY432" s="238" t="s">
        <v>119</v>
      </c>
    </row>
    <row r="433" spans="1:65" s="2" customFormat="1" ht="24">
      <c r="A433" s="35"/>
      <c r="B433" s="36"/>
      <c r="C433" s="204" t="s">
        <v>677</v>
      </c>
      <c r="D433" s="204" t="s">
        <v>122</v>
      </c>
      <c r="E433" s="205" t="s">
        <v>678</v>
      </c>
      <c r="F433" s="206" t="s">
        <v>679</v>
      </c>
      <c r="G433" s="207" t="s">
        <v>199</v>
      </c>
      <c r="H433" s="208">
        <v>19.600000000000001</v>
      </c>
      <c r="I433" s="209"/>
      <c r="J433" s="210">
        <f>ROUND(I433*H433,2)</f>
        <v>0</v>
      </c>
      <c r="K433" s="206" t="s">
        <v>126</v>
      </c>
      <c r="L433" s="40"/>
      <c r="M433" s="211" t="s">
        <v>1</v>
      </c>
      <c r="N433" s="212" t="s">
        <v>40</v>
      </c>
      <c r="O433" s="72"/>
      <c r="P433" s="213">
        <f>O433*H433</f>
        <v>0</v>
      </c>
      <c r="Q433" s="213">
        <v>5.9999999999999995E-4</v>
      </c>
      <c r="R433" s="213">
        <f>Q433*H433</f>
        <v>1.176E-2</v>
      </c>
      <c r="S433" s="213">
        <v>0</v>
      </c>
      <c r="T433" s="214">
        <f>S433*H433</f>
        <v>0</v>
      </c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R433" s="215" t="s">
        <v>141</v>
      </c>
      <c r="AT433" s="215" t="s">
        <v>122</v>
      </c>
      <c r="AU433" s="215" t="s">
        <v>85</v>
      </c>
      <c r="AY433" s="18" t="s">
        <v>119</v>
      </c>
      <c r="BE433" s="216">
        <f>IF(N433="základní",J433,0)</f>
        <v>0</v>
      </c>
      <c r="BF433" s="216">
        <f>IF(N433="snížená",J433,0)</f>
        <v>0</v>
      </c>
      <c r="BG433" s="216">
        <f>IF(N433="zákl. přenesená",J433,0)</f>
        <v>0</v>
      </c>
      <c r="BH433" s="216">
        <f>IF(N433="sníž. přenesená",J433,0)</f>
        <v>0</v>
      </c>
      <c r="BI433" s="216">
        <f>IF(N433="nulová",J433,0)</f>
        <v>0</v>
      </c>
      <c r="BJ433" s="18" t="s">
        <v>83</v>
      </c>
      <c r="BK433" s="216">
        <f>ROUND(I433*H433,2)</f>
        <v>0</v>
      </c>
      <c r="BL433" s="18" t="s">
        <v>141</v>
      </c>
      <c r="BM433" s="215" t="s">
        <v>680</v>
      </c>
    </row>
    <row r="434" spans="1:65" s="13" customFormat="1">
      <c r="B434" s="217"/>
      <c r="C434" s="218"/>
      <c r="D434" s="219" t="s">
        <v>129</v>
      </c>
      <c r="E434" s="220" t="s">
        <v>1</v>
      </c>
      <c r="F434" s="221" t="s">
        <v>651</v>
      </c>
      <c r="G434" s="218"/>
      <c r="H434" s="220" t="s">
        <v>1</v>
      </c>
      <c r="I434" s="222"/>
      <c r="J434" s="218"/>
      <c r="K434" s="218"/>
      <c r="L434" s="223"/>
      <c r="M434" s="224"/>
      <c r="N434" s="225"/>
      <c r="O434" s="225"/>
      <c r="P434" s="225"/>
      <c r="Q434" s="225"/>
      <c r="R434" s="225"/>
      <c r="S434" s="225"/>
      <c r="T434" s="226"/>
      <c r="AT434" s="227" t="s">
        <v>129</v>
      </c>
      <c r="AU434" s="227" t="s">
        <v>85</v>
      </c>
      <c r="AV434" s="13" t="s">
        <v>83</v>
      </c>
      <c r="AW434" s="13" t="s">
        <v>32</v>
      </c>
      <c r="AX434" s="13" t="s">
        <v>75</v>
      </c>
      <c r="AY434" s="227" t="s">
        <v>119</v>
      </c>
    </row>
    <row r="435" spans="1:65" s="14" customFormat="1">
      <c r="B435" s="228"/>
      <c r="C435" s="229"/>
      <c r="D435" s="219" t="s">
        <v>129</v>
      </c>
      <c r="E435" s="230" t="s">
        <v>1</v>
      </c>
      <c r="F435" s="231" t="s">
        <v>681</v>
      </c>
      <c r="G435" s="229"/>
      <c r="H435" s="232">
        <v>19.600000000000001</v>
      </c>
      <c r="I435" s="233"/>
      <c r="J435" s="229"/>
      <c r="K435" s="229"/>
      <c r="L435" s="234"/>
      <c r="M435" s="235"/>
      <c r="N435" s="236"/>
      <c r="O435" s="236"/>
      <c r="P435" s="236"/>
      <c r="Q435" s="236"/>
      <c r="R435" s="236"/>
      <c r="S435" s="236"/>
      <c r="T435" s="237"/>
      <c r="AT435" s="238" t="s">
        <v>129</v>
      </c>
      <c r="AU435" s="238" t="s">
        <v>85</v>
      </c>
      <c r="AV435" s="14" t="s">
        <v>85</v>
      </c>
      <c r="AW435" s="14" t="s">
        <v>32</v>
      </c>
      <c r="AX435" s="14" t="s">
        <v>83</v>
      </c>
      <c r="AY435" s="238" t="s">
        <v>119</v>
      </c>
    </row>
    <row r="436" spans="1:65" s="2" customFormat="1" ht="36">
      <c r="A436" s="35"/>
      <c r="B436" s="36"/>
      <c r="C436" s="204" t="s">
        <v>682</v>
      </c>
      <c r="D436" s="204" t="s">
        <v>122</v>
      </c>
      <c r="E436" s="205" t="s">
        <v>683</v>
      </c>
      <c r="F436" s="206" t="s">
        <v>684</v>
      </c>
      <c r="G436" s="207" t="s">
        <v>199</v>
      </c>
      <c r="H436" s="208">
        <v>19.600000000000001</v>
      </c>
      <c r="I436" s="209"/>
      <c r="J436" s="210">
        <f>ROUND(I436*H436,2)</f>
        <v>0</v>
      </c>
      <c r="K436" s="206" t="s">
        <v>126</v>
      </c>
      <c r="L436" s="40"/>
      <c r="M436" s="211" t="s">
        <v>1</v>
      </c>
      <c r="N436" s="212" t="s">
        <v>40</v>
      </c>
      <c r="O436" s="72"/>
      <c r="P436" s="213">
        <f>O436*H436</f>
        <v>0</v>
      </c>
      <c r="Q436" s="213">
        <v>1.0000000000000001E-5</v>
      </c>
      <c r="R436" s="213">
        <f>Q436*H436</f>
        <v>1.9600000000000002E-4</v>
      </c>
      <c r="S436" s="213">
        <v>0</v>
      </c>
      <c r="T436" s="214">
        <f>S436*H436</f>
        <v>0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215" t="s">
        <v>141</v>
      </c>
      <c r="AT436" s="215" t="s">
        <v>122</v>
      </c>
      <c r="AU436" s="215" t="s">
        <v>85</v>
      </c>
      <c r="AY436" s="18" t="s">
        <v>119</v>
      </c>
      <c r="BE436" s="216">
        <f>IF(N436="základní",J436,0)</f>
        <v>0</v>
      </c>
      <c r="BF436" s="216">
        <f>IF(N436="snížená",J436,0)</f>
        <v>0</v>
      </c>
      <c r="BG436" s="216">
        <f>IF(N436="zákl. přenesená",J436,0)</f>
        <v>0</v>
      </c>
      <c r="BH436" s="216">
        <f>IF(N436="sníž. přenesená",J436,0)</f>
        <v>0</v>
      </c>
      <c r="BI436" s="216">
        <f>IF(N436="nulová",J436,0)</f>
        <v>0</v>
      </c>
      <c r="BJ436" s="18" t="s">
        <v>83</v>
      </c>
      <c r="BK436" s="216">
        <f>ROUND(I436*H436,2)</f>
        <v>0</v>
      </c>
      <c r="BL436" s="18" t="s">
        <v>141</v>
      </c>
      <c r="BM436" s="215" t="s">
        <v>685</v>
      </c>
    </row>
    <row r="437" spans="1:65" s="13" customFormat="1">
      <c r="B437" s="217"/>
      <c r="C437" s="218"/>
      <c r="D437" s="219" t="s">
        <v>129</v>
      </c>
      <c r="E437" s="220" t="s">
        <v>1</v>
      </c>
      <c r="F437" s="221" t="s">
        <v>651</v>
      </c>
      <c r="G437" s="218"/>
      <c r="H437" s="220" t="s">
        <v>1</v>
      </c>
      <c r="I437" s="222"/>
      <c r="J437" s="218"/>
      <c r="K437" s="218"/>
      <c r="L437" s="223"/>
      <c r="M437" s="224"/>
      <c r="N437" s="225"/>
      <c r="O437" s="225"/>
      <c r="P437" s="225"/>
      <c r="Q437" s="225"/>
      <c r="R437" s="225"/>
      <c r="S437" s="225"/>
      <c r="T437" s="226"/>
      <c r="AT437" s="227" t="s">
        <v>129</v>
      </c>
      <c r="AU437" s="227" t="s">
        <v>85</v>
      </c>
      <c r="AV437" s="13" t="s">
        <v>83</v>
      </c>
      <c r="AW437" s="13" t="s">
        <v>32</v>
      </c>
      <c r="AX437" s="13" t="s">
        <v>75</v>
      </c>
      <c r="AY437" s="227" t="s">
        <v>119</v>
      </c>
    </row>
    <row r="438" spans="1:65" s="14" customFormat="1">
      <c r="B438" s="228"/>
      <c r="C438" s="229"/>
      <c r="D438" s="219" t="s">
        <v>129</v>
      </c>
      <c r="E438" s="230" t="s">
        <v>1</v>
      </c>
      <c r="F438" s="231" t="s">
        <v>681</v>
      </c>
      <c r="G438" s="229"/>
      <c r="H438" s="232">
        <v>19.600000000000001</v>
      </c>
      <c r="I438" s="233"/>
      <c r="J438" s="229"/>
      <c r="K438" s="229"/>
      <c r="L438" s="234"/>
      <c r="M438" s="235"/>
      <c r="N438" s="236"/>
      <c r="O438" s="236"/>
      <c r="P438" s="236"/>
      <c r="Q438" s="236"/>
      <c r="R438" s="236"/>
      <c r="S438" s="236"/>
      <c r="T438" s="237"/>
      <c r="AT438" s="238" t="s">
        <v>129</v>
      </c>
      <c r="AU438" s="238" t="s">
        <v>85</v>
      </c>
      <c r="AV438" s="14" t="s">
        <v>85</v>
      </c>
      <c r="AW438" s="14" t="s">
        <v>32</v>
      </c>
      <c r="AX438" s="14" t="s">
        <v>83</v>
      </c>
      <c r="AY438" s="238" t="s">
        <v>119</v>
      </c>
    </row>
    <row r="439" spans="1:65" s="2" customFormat="1" ht="60">
      <c r="A439" s="35"/>
      <c r="B439" s="36"/>
      <c r="C439" s="204" t="s">
        <v>686</v>
      </c>
      <c r="D439" s="204" t="s">
        <v>122</v>
      </c>
      <c r="E439" s="205" t="s">
        <v>687</v>
      </c>
      <c r="F439" s="206" t="s">
        <v>688</v>
      </c>
      <c r="G439" s="207" t="s">
        <v>216</v>
      </c>
      <c r="H439" s="208">
        <v>240.64</v>
      </c>
      <c r="I439" s="209"/>
      <c r="J439" s="210">
        <f>ROUND(I439*H439,2)</f>
        <v>0</v>
      </c>
      <c r="K439" s="206" t="s">
        <v>126</v>
      </c>
      <c r="L439" s="40"/>
      <c r="M439" s="211" t="s">
        <v>1</v>
      </c>
      <c r="N439" s="212" t="s">
        <v>40</v>
      </c>
      <c r="O439" s="72"/>
      <c r="P439" s="213">
        <f>O439*H439</f>
        <v>0</v>
      </c>
      <c r="Q439" s="213">
        <v>7.1900000000000006E-2</v>
      </c>
      <c r="R439" s="213">
        <f>Q439*H439</f>
        <v>17.302016000000002</v>
      </c>
      <c r="S439" s="213">
        <v>0</v>
      </c>
      <c r="T439" s="214">
        <f>S439*H439</f>
        <v>0</v>
      </c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R439" s="215" t="s">
        <v>141</v>
      </c>
      <c r="AT439" s="215" t="s">
        <v>122</v>
      </c>
      <c r="AU439" s="215" t="s">
        <v>85</v>
      </c>
      <c r="AY439" s="18" t="s">
        <v>119</v>
      </c>
      <c r="BE439" s="216">
        <f>IF(N439="základní",J439,0)</f>
        <v>0</v>
      </c>
      <c r="BF439" s="216">
        <f>IF(N439="snížená",J439,0)</f>
        <v>0</v>
      </c>
      <c r="BG439" s="216">
        <f>IF(N439="zákl. přenesená",J439,0)</f>
        <v>0</v>
      </c>
      <c r="BH439" s="216">
        <f>IF(N439="sníž. přenesená",J439,0)</f>
        <v>0</v>
      </c>
      <c r="BI439" s="216">
        <f>IF(N439="nulová",J439,0)</f>
        <v>0</v>
      </c>
      <c r="BJ439" s="18" t="s">
        <v>83</v>
      </c>
      <c r="BK439" s="216">
        <f>ROUND(I439*H439,2)</f>
        <v>0</v>
      </c>
      <c r="BL439" s="18" t="s">
        <v>141</v>
      </c>
      <c r="BM439" s="215" t="s">
        <v>689</v>
      </c>
    </row>
    <row r="440" spans="1:65" s="13" customFormat="1" ht="22.5">
      <c r="B440" s="217"/>
      <c r="C440" s="218"/>
      <c r="D440" s="219" t="s">
        <v>129</v>
      </c>
      <c r="E440" s="220" t="s">
        <v>1</v>
      </c>
      <c r="F440" s="221" t="s">
        <v>690</v>
      </c>
      <c r="G440" s="218"/>
      <c r="H440" s="220" t="s">
        <v>1</v>
      </c>
      <c r="I440" s="222"/>
      <c r="J440" s="218"/>
      <c r="K440" s="218"/>
      <c r="L440" s="223"/>
      <c r="M440" s="224"/>
      <c r="N440" s="225"/>
      <c r="O440" s="225"/>
      <c r="P440" s="225"/>
      <c r="Q440" s="225"/>
      <c r="R440" s="225"/>
      <c r="S440" s="225"/>
      <c r="T440" s="226"/>
      <c r="AT440" s="227" t="s">
        <v>129</v>
      </c>
      <c r="AU440" s="227" t="s">
        <v>85</v>
      </c>
      <c r="AV440" s="13" t="s">
        <v>83</v>
      </c>
      <c r="AW440" s="13" t="s">
        <v>32</v>
      </c>
      <c r="AX440" s="13" t="s">
        <v>75</v>
      </c>
      <c r="AY440" s="227" t="s">
        <v>119</v>
      </c>
    </row>
    <row r="441" spans="1:65" s="13" customFormat="1">
      <c r="B441" s="217"/>
      <c r="C441" s="218"/>
      <c r="D441" s="219" t="s">
        <v>129</v>
      </c>
      <c r="E441" s="220" t="s">
        <v>1</v>
      </c>
      <c r="F441" s="221" t="s">
        <v>691</v>
      </c>
      <c r="G441" s="218"/>
      <c r="H441" s="220" t="s">
        <v>1</v>
      </c>
      <c r="I441" s="222"/>
      <c r="J441" s="218"/>
      <c r="K441" s="218"/>
      <c r="L441" s="223"/>
      <c r="M441" s="224"/>
      <c r="N441" s="225"/>
      <c r="O441" s="225"/>
      <c r="P441" s="225"/>
      <c r="Q441" s="225"/>
      <c r="R441" s="225"/>
      <c r="S441" s="225"/>
      <c r="T441" s="226"/>
      <c r="AT441" s="227" t="s">
        <v>129</v>
      </c>
      <c r="AU441" s="227" t="s">
        <v>85</v>
      </c>
      <c r="AV441" s="13" t="s">
        <v>83</v>
      </c>
      <c r="AW441" s="13" t="s">
        <v>32</v>
      </c>
      <c r="AX441" s="13" t="s">
        <v>75</v>
      </c>
      <c r="AY441" s="227" t="s">
        <v>119</v>
      </c>
    </row>
    <row r="442" spans="1:65" s="14" customFormat="1">
      <c r="B442" s="228"/>
      <c r="C442" s="229"/>
      <c r="D442" s="219" t="s">
        <v>129</v>
      </c>
      <c r="E442" s="230" t="s">
        <v>221</v>
      </c>
      <c r="F442" s="231" t="s">
        <v>692</v>
      </c>
      <c r="G442" s="229"/>
      <c r="H442" s="232">
        <v>240.64</v>
      </c>
      <c r="I442" s="233"/>
      <c r="J442" s="229"/>
      <c r="K442" s="229"/>
      <c r="L442" s="234"/>
      <c r="M442" s="235"/>
      <c r="N442" s="236"/>
      <c r="O442" s="236"/>
      <c r="P442" s="236"/>
      <c r="Q442" s="236"/>
      <c r="R442" s="236"/>
      <c r="S442" s="236"/>
      <c r="T442" s="237"/>
      <c r="AT442" s="238" t="s">
        <v>129</v>
      </c>
      <c r="AU442" s="238" t="s">
        <v>85</v>
      </c>
      <c r="AV442" s="14" t="s">
        <v>85</v>
      </c>
      <c r="AW442" s="14" t="s">
        <v>32</v>
      </c>
      <c r="AX442" s="14" t="s">
        <v>83</v>
      </c>
      <c r="AY442" s="238" t="s">
        <v>119</v>
      </c>
    </row>
    <row r="443" spans="1:65" s="2" customFormat="1" ht="12">
      <c r="A443" s="35"/>
      <c r="B443" s="36"/>
      <c r="C443" s="266" t="s">
        <v>693</v>
      </c>
      <c r="D443" s="266" t="s">
        <v>390</v>
      </c>
      <c r="E443" s="267" t="s">
        <v>694</v>
      </c>
      <c r="F443" s="268" t="s">
        <v>695</v>
      </c>
      <c r="G443" s="269" t="s">
        <v>199</v>
      </c>
      <c r="H443" s="270">
        <v>30.08</v>
      </c>
      <c r="I443" s="271"/>
      <c r="J443" s="272">
        <f>ROUND(I443*H443,2)</f>
        <v>0</v>
      </c>
      <c r="K443" s="268" t="s">
        <v>126</v>
      </c>
      <c r="L443" s="273"/>
      <c r="M443" s="274" t="s">
        <v>1</v>
      </c>
      <c r="N443" s="275" t="s">
        <v>40</v>
      </c>
      <c r="O443" s="72"/>
      <c r="P443" s="213">
        <f>O443*H443</f>
        <v>0</v>
      </c>
      <c r="Q443" s="213">
        <v>0.222</v>
      </c>
      <c r="R443" s="213">
        <f>Q443*H443</f>
        <v>6.6777600000000001</v>
      </c>
      <c r="S443" s="213">
        <v>0</v>
      </c>
      <c r="T443" s="214">
        <f>S443*H443</f>
        <v>0</v>
      </c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R443" s="215" t="s">
        <v>175</v>
      </c>
      <c r="AT443" s="215" t="s">
        <v>390</v>
      </c>
      <c r="AU443" s="215" t="s">
        <v>85</v>
      </c>
      <c r="AY443" s="18" t="s">
        <v>119</v>
      </c>
      <c r="BE443" s="216">
        <f>IF(N443="základní",J443,0)</f>
        <v>0</v>
      </c>
      <c r="BF443" s="216">
        <f>IF(N443="snížená",J443,0)</f>
        <v>0</v>
      </c>
      <c r="BG443" s="216">
        <f>IF(N443="zákl. přenesená",J443,0)</f>
        <v>0</v>
      </c>
      <c r="BH443" s="216">
        <f>IF(N443="sníž. přenesená",J443,0)</f>
        <v>0</v>
      </c>
      <c r="BI443" s="216">
        <f>IF(N443="nulová",J443,0)</f>
        <v>0</v>
      </c>
      <c r="BJ443" s="18" t="s">
        <v>83</v>
      </c>
      <c r="BK443" s="216">
        <f>ROUND(I443*H443,2)</f>
        <v>0</v>
      </c>
      <c r="BL443" s="18" t="s">
        <v>141</v>
      </c>
      <c r="BM443" s="215" t="s">
        <v>696</v>
      </c>
    </row>
    <row r="444" spans="1:65" s="14" customFormat="1">
      <c r="B444" s="228"/>
      <c r="C444" s="229"/>
      <c r="D444" s="219" t="s">
        <v>129</v>
      </c>
      <c r="E444" s="230" t="s">
        <v>1</v>
      </c>
      <c r="F444" s="231" t="s">
        <v>697</v>
      </c>
      <c r="G444" s="229"/>
      <c r="H444" s="232">
        <v>30.08</v>
      </c>
      <c r="I444" s="233"/>
      <c r="J444" s="229"/>
      <c r="K444" s="229"/>
      <c r="L444" s="234"/>
      <c r="M444" s="235"/>
      <c r="N444" s="236"/>
      <c r="O444" s="236"/>
      <c r="P444" s="236"/>
      <c r="Q444" s="236"/>
      <c r="R444" s="236"/>
      <c r="S444" s="236"/>
      <c r="T444" s="237"/>
      <c r="AT444" s="238" t="s">
        <v>129</v>
      </c>
      <c r="AU444" s="238" t="s">
        <v>85</v>
      </c>
      <c r="AV444" s="14" t="s">
        <v>85</v>
      </c>
      <c r="AW444" s="14" t="s">
        <v>32</v>
      </c>
      <c r="AX444" s="14" t="s">
        <v>83</v>
      </c>
      <c r="AY444" s="238" t="s">
        <v>119</v>
      </c>
    </row>
    <row r="445" spans="1:65" s="2" customFormat="1" ht="48">
      <c r="A445" s="35"/>
      <c r="B445" s="36"/>
      <c r="C445" s="204" t="s">
        <v>698</v>
      </c>
      <c r="D445" s="204" t="s">
        <v>122</v>
      </c>
      <c r="E445" s="205" t="s">
        <v>699</v>
      </c>
      <c r="F445" s="206" t="s">
        <v>700</v>
      </c>
      <c r="G445" s="207" t="s">
        <v>216</v>
      </c>
      <c r="H445" s="208">
        <v>15.93</v>
      </c>
      <c r="I445" s="209"/>
      <c r="J445" s="210">
        <f>ROUND(I445*H445,2)</f>
        <v>0</v>
      </c>
      <c r="K445" s="206" t="s">
        <v>126</v>
      </c>
      <c r="L445" s="40"/>
      <c r="M445" s="211" t="s">
        <v>1</v>
      </c>
      <c r="N445" s="212" t="s">
        <v>40</v>
      </c>
      <c r="O445" s="72"/>
      <c r="P445" s="213">
        <f>O445*H445</f>
        <v>0</v>
      </c>
      <c r="Q445" s="213">
        <v>0.14321</v>
      </c>
      <c r="R445" s="213">
        <f>Q445*H445</f>
        <v>2.2813352999999998</v>
      </c>
      <c r="S445" s="213">
        <v>0</v>
      </c>
      <c r="T445" s="214">
        <f>S445*H445</f>
        <v>0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215" t="s">
        <v>141</v>
      </c>
      <c r="AT445" s="215" t="s">
        <v>122</v>
      </c>
      <c r="AU445" s="215" t="s">
        <v>85</v>
      </c>
      <c r="AY445" s="18" t="s">
        <v>119</v>
      </c>
      <c r="BE445" s="216">
        <f>IF(N445="základní",J445,0)</f>
        <v>0</v>
      </c>
      <c r="BF445" s="216">
        <f>IF(N445="snížená",J445,0)</f>
        <v>0</v>
      </c>
      <c r="BG445" s="216">
        <f>IF(N445="zákl. přenesená",J445,0)</f>
        <v>0</v>
      </c>
      <c r="BH445" s="216">
        <f>IF(N445="sníž. přenesená",J445,0)</f>
        <v>0</v>
      </c>
      <c r="BI445" s="216">
        <f>IF(N445="nulová",J445,0)</f>
        <v>0</v>
      </c>
      <c r="BJ445" s="18" t="s">
        <v>83</v>
      </c>
      <c r="BK445" s="216">
        <f>ROUND(I445*H445,2)</f>
        <v>0</v>
      </c>
      <c r="BL445" s="18" t="s">
        <v>141</v>
      </c>
      <c r="BM445" s="215" t="s">
        <v>701</v>
      </c>
    </row>
    <row r="446" spans="1:65" s="14" customFormat="1">
      <c r="B446" s="228"/>
      <c r="C446" s="229"/>
      <c r="D446" s="219" t="s">
        <v>129</v>
      </c>
      <c r="E446" s="230" t="s">
        <v>1</v>
      </c>
      <c r="F446" s="231" t="s">
        <v>223</v>
      </c>
      <c r="G446" s="229"/>
      <c r="H446" s="232">
        <v>15.93</v>
      </c>
      <c r="I446" s="233"/>
      <c r="J446" s="229"/>
      <c r="K446" s="229"/>
      <c r="L446" s="234"/>
      <c r="M446" s="235"/>
      <c r="N446" s="236"/>
      <c r="O446" s="236"/>
      <c r="P446" s="236"/>
      <c r="Q446" s="236"/>
      <c r="R446" s="236"/>
      <c r="S446" s="236"/>
      <c r="T446" s="237"/>
      <c r="AT446" s="238" t="s">
        <v>129</v>
      </c>
      <c r="AU446" s="238" t="s">
        <v>85</v>
      </c>
      <c r="AV446" s="14" t="s">
        <v>85</v>
      </c>
      <c r="AW446" s="14" t="s">
        <v>32</v>
      </c>
      <c r="AX446" s="14" t="s">
        <v>83</v>
      </c>
      <c r="AY446" s="238" t="s">
        <v>119</v>
      </c>
    </row>
    <row r="447" spans="1:65" s="2" customFormat="1" ht="12">
      <c r="A447" s="35"/>
      <c r="B447" s="36"/>
      <c r="C447" s="266" t="s">
        <v>702</v>
      </c>
      <c r="D447" s="266" t="s">
        <v>390</v>
      </c>
      <c r="E447" s="267" t="s">
        <v>703</v>
      </c>
      <c r="F447" s="268" t="s">
        <v>704</v>
      </c>
      <c r="G447" s="269" t="s">
        <v>216</v>
      </c>
      <c r="H447" s="270">
        <v>15.93</v>
      </c>
      <c r="I447" s="271"/>
      <c r="J447" s="272">
        <f>ROUND(I447*H447,2)</f>
        <v>0</v>
      </c>
      <c r="K447" s="268" t="s">
        <v>126</v>
      </c>
      <c r="L447" s="273"/>
      <c r="M447" s="274" t="s">
        <v>1</v>
      </c>
      <c r="N447" s="275" t="s">
        <v>40</v>
      </c>
      <c r="O447" s="72"/>
      <c r="P447" s="213">
        <f>O447*H447</f>
        <v>0</v>
      </c>
      <c r="Q447" s="213">
        <v>5.6000000000000001E-2</v>
      </c>
      <c r="R447" s="213">
        <f>Q447*H447</f>
        <v>0.89207999999999998</v>
      </c>
      <c r="S447" s="213">
        <v>0</v>
      </c>
      <c r="T447" s="214">
        <f>S447*H447</f>
        <v>0</v>
      </c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R447" s="215" t="s">
        <v>175</v>
      </c>
      <c r="AT447" s="215" t="s">
        <v>390</v>
      </c>
      <c r="AU447" s="215" t="s">
        <v>85</v>
      </c>
      <c r="AY447" s="18" t="s">
        <v>119</v>
      </c>
      <c r="BE447" s="216">
        <f>IF(N447="základní",J447,0)</f>
        <v>0</v>
      </c>
      <c r="BF447" s="216">
        <f>IF(N447="snížená",J447,0)</f>
        <v>0</v>
      </c>
      <c r="BG447" s="216">
        <f>IF(N447="zákl. přenesená",J447,0)</f>
        <v>0</v>
      </c>
      <c r="BH447" s="216">
        <f>IF(N447="sníž. přenesená",J447,0)</f>
        <v>0</v>
      </c>
      <c r="BI447" s="216">
        <f>IF(N447="nulová",J447,0)</f>
        <v>0</v>
      </c>
      <c r="BJ447" s="18" t="s">
        <v>83</v>
      </c>
      <c r="BK447" s="216">
        <f>ROUND(I447*H447,2)</f>
        <v>0</v>
      </c>
      <c r="BL447" s="18" t="s">
        <v>141</v>
      </c>
      <c r="BM447" s="215" t="s">
        <v>705</v>
      </c>
    </row>
    <row r="448" spans="1:65" s="13" customFormat="1">
      <c r="B448" s="217"/>
      <c r="C448" s="218"/>
      <c r="D448" s="219" t="s">
        <v>129</v>
      </c>
      <c r="E448" s="220" t="s">
        <v>1</v>
      </c>
      <c r="F448" s="221" t="s">
        <v>569</v>
      </c>
      <c r="G448" s="218"/>
      <c r="H448" s="220" t="s">
        <v>1</v>
      </c>
      <c r="I448" s="222"/>
      <c r="J448" s="218"/>
      <c r="K448" s="218"/>
      <c r="L448" s="223"/>
      <c r="M448" s="224"/>
      <c r="N448" s="225"/>
      <c r="O448" s="225"/>
      <c r="P448" s="225"/>
      <c r="Q448" s="225"/>
      <c r="R448" s="225"/>
      <c r="S448" s="225"/>
      <c r="T448" s="226"/>
      <c r="AT448" s="227" t="s">
        <v>129</v>
      </c>
      <c r="AU448" s="227" t="s">
        <v>85</v>
      </c>
      <c r="AV448" s="13" t="s">
        <v>83</v>
      </c>
      <c r="AW448" s="13" t="s">
        <v>32</v>
      </c>
      <c r="AX448" s="13" t="s">
        <v>75</v>
      </c>
      <c r="AY448" s="227" t="s">
        <v>119</v>
      </c>
    </row>
    <row r="449" spans="1:65" s="14" customFormat="1">
      <c r="B449" s="228"/>
      <c r="C449" s="229"/>
      <c r="D449" s="219" t="s">
        <v>129</v>
      </c>
      <c r="E449" s="230" t="s">
        <v>223</v>
      </c>
      <c r="F449" s="231" t="s">
        <v>224</v>
      </c>
      <c r="G449" s="229"/>
      <c r="H449" s="232">
        <v>15.93</v>
      </c>
      <c r="I449" s="233"/>
      <c r="J449" s="229"/>
      <c r="K449" s="229"/>
      <c r="L449" s="234"/>
      <c r="M449" s="235"/>
      <c r="N449" s="236"/>
      <c r="O449" s="236"/>
      <c r="P449" s="236"/>
      <c r="Q449" s="236"/>
      <c r="R449" s="236"/>
      <c r="S449" s="236"/>
      <c r="T449" s="237"/>
      <c r="AT449" s="238" t="s">
        <v>129</v>
      </c>
      <c r="AU449" s="238" t="s">
        <v>85</v>
      </c>
      <c r="AV449" s="14" t="s">
        <v>85</v>
      </c>
      <c r="AW449" s="14" t="s">
        <v>32</v>
      </c>
      <c r="AX449" s="14" t="s">
        <v>83</v>
      </c>
      <c r="AY449" s="238" t="s">
        <v>119</v>
      </c>
    </row>
    <row r="450" spans="1:65" s="2" customFormat="1" ht="48">
      <c r="A450" s="35"/>
      <c r="B450" s="36"/>
      <c r="C450" s="204" t="s">
        <v>706</v>
      </c>
      <c r="D450" s="204" t="s">
        <v>122</v>
      </c>
      <c r="E450" s="205" t="s">
        <v>707</v>
      </c>
      <c r="F450" s="206" t="s">
        <v>708</v>
      </c>
      <c r="G450" s="207" t="s">
        <v>216</v>
      </c>
      <c r="H450" s="208">
        <v>276.02999999999997</v>
      </c>
      <c r="I450" s="209"/>
      <c r="J450" s="210">
        <f>ROUND(I450*H450,2)</f>
        <v>0</v>
      </c>
      <c r="K450" s="206" t="s">
        <v>126</v>
      </c>
      <c r="L450" s="40"/>
      <c r="M450" s="211" t="s">
        <v>1</v>
      </c>
      <c r="N450" s="212" t="s">
        <v>40</v>
      </c>
      <c r="O450" s="72"/>
      <c r="P450" s="213">
        <f>O450*H450</f>
        <v>0</v>
      </c>
      <c r="Q450" s="213">
        <v>0.15540000000000001</v>
      </c>
      <c r="R450" s="213">
        <f>Q450*H450</f>
        <v>42.895061999999996</v>
      </c>
      <c r="S450" s="213">
        <v>0</v>
      </c>
      <c r="T450" s="214">
        <f>S450*H450</f>
        <v>0</v>
      </c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R450" s="215" t="s">
        <v>141</v>
      </c>
      <c r="AT450" s="215" t="s">
        <v>122</v>
      </c>
      <c r="AU450" s="215" t="s">
        <v>85</v>
      </c>
      <c r="AY450" s="18" t="s">
        <v>119</v>
      </c>
      <c r="BE450" s="216">
        <f>IF(N450="základní",J450,0)</f>
        <v>0</v>
      </c>
      <c r="BF450" s="216">
        <f>IF(N450="snížená",J450,0)</f>
        <v>0</v>
      </c>
      <c r="BG450" s="216">
        <f>IF(N450="zákl. přenesená",J450,0)</f>
        <v>0</v>
      </c>
      <c r="BH450" s="216">
        <f>IF(N450="sníž. přenesená",J450,0)</f>
        <v>0</v>
      </c>
      <c r="BI450" s="216">
        <f>IF(N450="nulová",J450,0)</f>
        <v>0</v>
      </c>
      <c r="BJ450" s="18" t="s">
        <v>83</v>
      </c>
      <c r="BK450" s="216">
        <f>ROUND(I450*H450,2)</f>
        <v>0</v>
      </c>
      <c r="BL450" s="18" t="s">
        <v>141</v>
      </c>
      <c r="BM450" s="215" t="s">
        <v>709</v>
      </c>
    </row>
    <row r="451" spans="1:65" s="14" customFormat="1">
      <c r="B451" s="228"/>
      <c r="C451" s="229"/>
      <c r="D451" s="219" t="s">
        <v>129</v>
      </c>
      <c r="E451" s="230" t="s">
        <v>1</v>
      </c>
      <c r="F451" s="231" t="s">
        <v>710</v>
      </c>
      <c r="G451" s="229"/>
      <c r="H451" s="232">
        <v>276.02999999999997</v>
      </c>
      <c r="I451" s="233"/>
      <c r="J451" s="229"/>
      <c r="K451" s="229"/>
      <c r="L451" s="234"/>
      <c r="M451" s="235"/>
      <c r="N451" s="236"/>
      <c r="O451" s="236"/>
      <c r="P451" s="236"/>
      <c r="Q451" s="236"/>
      <c r="R451" s="236"/>
      <c r="S451" s="236"/>
      <c r="T451" s="237"/>
      <c r="AT451" s="238" t="s">
        <v>129</v>
      </c>
      <c r="AU451" s="238" t="s">
        <v>85</v>
      </c>
      <c r="AV451" s="14" t="s">
        <v>85</v>
      </c>
      <c r="AW451" s="14" t="s">
        <v>32</v>
      </c>
      <c r="AX451" s="14" t="s">
        <v>83</v>
      </c>
      <c r="AY451" s="238" t="s">
        <v>119</v>
      </c>
    </row>
    <row r="452" spans="1:65" s="2" customFormat="1" ht="12">
      <c r="A452" s="35"/>
      <c r="B452" s="36"/>
      <c r="C452" s="266" t="s">
        <v>711</v>
      </c>
      <c r="D452" s="266" t="s">
        <v>390</v>
      </c>
      <c r="E452" s="267" t="s">
        <v>712</v>
      </c>
      <c r="F452" s="268" t="s">
        <v>713</v>
      </c>
      <c r="G452" s="269" t="s">
        <v>216</v>
      </c>
      <c r="H452" s="270">
        <v>201.81700000000001</v>
      </c>
      <c r="I452" s="271"/>
      <c r="J452" s="272">
        <f>ROUND(I452*H452,2)</f>
        <v>0</v>
      </c>
      <c r="K452" s="268" t="s">
        <v>126</v>
      </c>
      <c r="L452" s="273"/>
      <c r="M452" s="274" t="s">
        <v>1</v>
      </c>
      <c r="N452" s="275" t="s">
        <v>40</v>
      </c>
      <c r="O452" s="72"/>
      <c r="P452" s="213">
        <f>O452*H452</f>
        <v>0</v>
      </c>
      <c r="Q452" s="213">
        <v>0.08</v>
      </c>
      <c r="R452" s="213">
        <f>Q452*H452</f>
        <v>16.14536</v>
      </c>
      <c r="S452" s="213">
        <v>0</v>
      </c>
      <c r="T452" s="214">
        <f>S452*H452</f>
        <v>0</v>
      </c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R452" s="215" t="s">
        <v>175</v>
      </c>
      <c r="AT452" s="215" t="s">
        <v>390</v>
      </c>
      <c r="AU452" s="215" t="s">
        <v>85</v>
      </c>
      <c r="AY452" s="18" t="s">
        <v>119</v>
      </c>
      <c r="BE452" s="216">
        <f>IF(N452="základní",J452,0)</f>
        <v>0</v>
      </c>
      <c r="BF452" s="216">
        <f>IF(N452="snížená",J452,0)</f>
        <v>0</v>
      </c>
      <c r="BG452" s="216">
        <f>IF(N452="zákl. přenesená",J452,0)</f>
        <v>0</v>
      </c>
      <c r="BH452" s="216">
        <f>IF(N452="sníž. přenesená",J452,0)</f>
        <v>0</v>
      </c>
      <c r="BI452" s="216">
        <f>IF(N452="nulová",J452,0)</f>
        <v>0</v>
      </c>
      <c r="BJ452" s="18" t="s">
        <v>83</v>
      </c>
      <c r="BK452" s="216">
        <f>ROUND(I452*H452,2)</f>
        <v>0</v>
      </c>
      <c r="BL452" s="18" t="s">
        <v>141</v>
      </c>
      <c r="BM452" s="215" t="s">
        <v>714</v>
      </c>
    </row>
    <row r="453" spans="1:65" s="13" customFormat="1">
      <c r="B453" s="217"/>
      <c r="C453" s="218"/>
      <c r="D453" s="219" t="s">
        <v>129</v>
      </c>
      <c r="E453" s="220" t="s">
        <v>1</v>
      </c>
      <c r="F453" s="221" t="s">
        <v>569</v>
      </c>
      <c r="G453" s="218"/>
      <c r="H453" s="220" t="s">
        <v>1</v>
      </c>
      <c r="I453" s="222"/>
      <c r="J453" s="218"/>
      <c r="K453" s="218"/>
      <c r="L453" s="223"/>
      <c r="M453" s="224"/>
      <c r="N453" s="225"/>
      <c r="O453" s="225"/>
      <c r="P453" s="225"/>
      <c r="Q453" s="225"/>
      <c r="R453" s="225"/>
      <c r="S453" s="225"/>
      <c r="T453" s="226"/>
      <c r="AT453" s="227" t="s">
        <v>129</v>
      </c>
      <c r="AU453" s="227" t="s">
        <v>85</v>
      </c>
      <c r="AV453" s="13" t="s">
        <v>83</v>
      </c>
      <c r="AW453" s="13" t="s">
        <v>32</v>
      </c>
      <c r="AX453" s="13" t="s">
        <v>75</v>
      </c>
      <c r="AY453" s="227" t="s">
        <v>119</v>
      </c>
    </row>
    <row r="454" spans="1:65" s="14" customFormat="1">
      <c r="B454" s="228"/>
      <c r="C454" s="229"/>
      <c r="D454" s="219" t="s">
        <v>129</v>
      </c>
      <c r="E454" s="230" t="s">
        <v>248</v>
      </c>
      <c r="F454" s="231" t="s">
        <v>715</v>
      </c>
      <c r="G454" s="229"/>
      <c r="H454" s="232">
        <v>183.47</v>
      </c>
      <c r="I454" s="233"/>
      <c r="J454" s="229"/>
      <c r="K454" s="229"/>
      <c r="L454" s="234"/>
      <c r="M454" s="235"/>
      <c r="N454" s="236"/>
      <c r="O454" s="236"/>
      <c r="P454" s="236"/>
      <c r="Q454" s="236"/>
      <c r="R454" s="236"/>
      <c r="S454" s="236"/>
      <c r="T454" s="237"/>
      <c r="AT454" s="238" t="s">
        <v>129</v>
      </c>
      <c r="AU454" s="238" t="s">
        <v>85</v>
      </c>
      <c r="AV454" s="14" t="s">
        <v>85</v>
      </c>
      <c r="AW454" s="14" t="s">
        <v>32</v>
      </c>
      <c r="AX454" s="14" t="s">
        <v>75</v>
      </c>
      <c r="AY454" s="238" t="s">
        <v>119</v>
      </c>
    </row>
    <row r="455" spans="1:65" s="14" customFormat="1">
      <c r="B455" s="228"/>
      <c r="C455" s="229"/>
      <c r="D455" s="219" t="s">
        <v>129</v>
      </c>
      <c r="E455" s="230" t="s">
        <v>1</v>
      </c>
      <c r="F455" s="231" t="s">
        <v>716</v>
      </c>
      <c r="G455" s="229"/>
      <c r="H455" s="232">
        <v>18.347000000000001</v>
      </c>
      <c r="I455" s="233"/>
      <c r="J455" s="229"/>
      <c r="K455" s="229"/>
      <c r="L455" s="234"/>
      <c r="M455" s="235"/>
      <c r="N455" s="236"/>
      <c r="O455" s="236"/>
      <c r="P455" s="236"/>
      <c r="Q455" s="236"/>
      <c r="R455" s="236"/>
      <c r="S455" s="236"/>
      <c r="T455" s="237"/>
      <c r="AT455" s="238" t="s">
        <v>129</v>
      </c>
      <c r="AU455" s="238" t="s">
        <v>85</v>
      </c>
      <c r="AV455" s="14" t="s">
        <v>85</v>
      </c>
      <c r="AW455" s="14" t="s">
        <v>32</v>
      </c>
      <c r="AX455" s="14" t="s">
        <v>75</v>
      </c>
      <c r="AY455" s="238" t="s">
        <v>119</v>
      </c>
    </row>
    <row r="456" spans="1:65" s="15" customFormat="1">
      <c r="B456" s="244"/>
      <c r="C456" s="245"/>
      <c r="D456" s="219" t="s">
        <v>129</v>
      </c>
      <c r="E456" s="246" t="s">
        <v>1</v>
      </c>
      <c r="F456" s="247" t="s">
        <v>296</v>
      </c>
      <c r="G456" s="245"/>
      <c r="H456" s="248">
        <v>201.81700000000001</v>
      </c>
      <c r="I456" s="249"/>
      <c r="J456" s="245"/>
      <c r="K456" s="245"/>
      <c r="L456" s="250"/>
      <c r="M456" s="251"/>
      <c r="N456" s="252"/>
      <c r="O456" s="252"/>
      <c r="P456" s="252"/>
      <c r="Q456" s="252"/>
      <c r="R456" s="252"/>
      <c r="S456" s="252"/>
      <c r="T456" s="253"/>
      <c r="AT456" s="254" t="s">
        <v>129</v>
      </c>
      <c r="AU456" s="254" t="s">
        <v>85</v>
      </c>
      <c r="AV456" s="15" t="s">
        <v>141</v>
      </c>
      <c r="AW456" s="15" t="s">
        <v>32</v>
      </c>
      <c r="AX456" s="15" t="s">
        <v>83</v>
      </c>
      <c r="AY456" s="254" t="s">
        <v>119</v>
      </c>
    </row>
    <row r="457" spans="1:65" s="2" customFormat="1" ht="24">
      <c r="A457" s="35"/>
      <c r="B457" s="36"/>
      <c r="C457" s="266" t="s">
        <v>717</v>
      </c>
      <c r="D457" s="266" t="s">
        <v>390</v>
      </c>
      <c r="E457" s="267" t="s">
        <v>718</v>
      </c>
      <c r="F457" s="268" t="s">
        <v>719</v>
      </c>
      <c r="G457" s="269" t="s">
        <v>216</v>
      </c>
      <c r="H457" s="270">
        <v>6</v>
      </c>
      <c r="I457" s="271"/>
      <c r="J457" s="272">
        <f>ROUND(I457*H457,2)</f>
        <v>0</v>
      </c>
      <c r="K457" s="268" t="s">
        <v>126</v>
      </c>
      <c r="L457" s="273"/>
      <c r="M457" s="274" t="s">
        <v>1</v>
      </c>
      <c r="N457" s="275" t="s">
        <v>40</v>
      </c>
      <c r="O457" s="72"/>
      <c r="P457" s="213">
        <f>O457*H457</f>
        <v>0</v>
      </c>
      <c r="Q457" s="213">
        <v>6.0999999999999999E-2</v>
      </c>
      <c r="R457" s="213">
        <f>Q457*H457</f>
        <v>0.36599999999999999</v>
      </c>
      <c r="S457" s="213">
        <v>0</v>
      </c>
      <c r="T457" s="214">
        <f>S457*H457</f>
        <v>0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215" t="s">
        <v>175</v>
      </c>
      <c r="AT457" s="215" t="s">
        <v>390</v>
      </c>
      <c r="AU457" s="215" t="s">
        <v>85</v>
      </c>
      <c r="AY457" s="18" t="s">
        <v>119</v>
      </c>
      <c r="BE457" s="216">
        <f>IF(N457="základní",J457,0)</f>
        <v>0</v>
      </c>
      <c r="BF457" s="216">
        <f>IF(N457="snížená",J457,0)</f>
        <v>0</v>
      </c>
      <c r="BG457" s="216">
        <f>IF(N457="zákl. přenesená",J457,0)</f>
        <v>0</v>
      </c>
      <c r="BH457" s="216">
        <f>IF(N457="sníž. přenesená",J457,0)</f>
        <v>0</v>
      </c>
      <c r="BI457" s="216">
        <f>IF(N457="nulová",J457,0)</f>
        <v>0</v>
      </c>
      <c r="BJ457" s="18" t="s">
        <v>83</v>
      </c>
      <c r="BK457" s="216">
        <f>ROUND(I457*H457,2)</f>
        <v>0</v>
      </c>
      <c r="BL457" s="18" t="s">
        <v>141</v>
      </c>
      <c r="BM457" s="215" t="s">
        <v>720</v>
      </c>
    </row>
    <row r="458" spans="1:65" s="13" customFormat="1" ht="22.5">
      <c r="B458" s="217"/>
      <c r="C458" s="218"/>
      <c r="D458" s="219" t="s">
        <v>129</v>
      </c>
      <c r="E458" s="220" t="s">
        <v>1</v>
      </c>
      <c r="F458" s="221" t="s">
        <v>721</v>
      </c>
      <c r="G458" s="218"/>
      <c r="H458" s="220" t="s">
        <v>1</v>
      </c>
      <c r="I458" s="222"/>
      <c r="J458" s="218"/>
      <c r="K458" s="218"/>
      <c r="L458" s="223"/>
      <c r="M458" s="224"/>
      <c r="N458" s="225"/>
      <c r="O458" s="225"/>
      <c r="P458" s="225"/>
      <c r="Q458" s="225"/>
      <c r="R458" s="225"/>
      <c r="S458" s="225"/>
      <c r="T458" s="226"/>
      <c r="AT458" s="227" t="s">
        <v>129</v>
      </c>
      <c r="AU458" s="227" t="s">
        <v>85</v>
      </c>
      <c r="AV458" s="13" t="s">
        <v>83</v>
      </c>
      <c r="AW458" s="13" t="s">
        <v>32</v>
      </c>
      <c r="AX458" s="13" t="s">
        <v>75</v>
      </c>
      <c r="AY458" s="227" t="s">
        <v>119</v>
      </c>
    </row>
    <row r="459" spans="1:65" s="14" customFormat="1">
      <c r="B459" s="228"/>
      <c r="C459" s="229"/>
      <c r="D459" s="219" t="s">
        <v>129</v>
      </c>
      <c r="E459" s="230" t="s">
        <v>220</v>
      </c>
      <c r="F459" s="231" t="s">
        <v>154</v>
      </c>
      <c r="G459" s="229"/>
      <c r="H459" s="232">
        <v>6</v>
      </c>
      <c r="I459" s="233"/>
      <c r="J459" s="229"/>
      <c r="K459" s="229"/>
      <c r="L459" s="234"/>
      <c r="M459" s="235"/>
      <c r="N459" s="236"/>
      <c r="O459" s="236"/>
      <c r="P459" s="236"/>
      <c r="Q459" s="236"/>
      <c r="R459" s="236"/>
      <c r="S459" s="236"/>
      <c r="T459" s="237"/>
      <c r="AT459" s="238" t="s">
        <v>129</v>
      </c>
      <c r="AU459" s="238" t="s">
        <v>85</v>
      </c>
      <c r="AV459" s="14" t="s">
        <v>85</v>
      </c>
      <c r="AW459" s="14" t="s">
        <v>32</v>
      </c>
      <c r="AX459" s="14" t="s">
        <v>83</v>
      </c>
      <c r="AY459" s="238" t="s">
        <v>119</v>
      </c>
    </row>
    <row r="460" spans="1:65" s="2" customFormat="1" ht="24">
      <c r="A460" s="35"/>
      <c r="B460" s="36"/>
      <c r="C460" s="266" t="s">
        <v>722</v>
      </c>
      <c r="D460" s="266" t="s">
        <v>390</v>
      </c>
      <c r="E460" s="267" t="s">
        <v>723</v>
      </c>
      <c r="F460" s="268" t="s">
        <v>724</v>
      </c>
      <c r="G460" s="269" t="s">
        <v>216</v>
      </c>
      <c r="H460" s="270">
        <v>95.215999999999994</v>
      </c>
      <c r="I460" s="271"/>
      <c r="J460" s="272">
        <f>ROUND(I460*H460,2)</f>
        <v>0</v>
      </c>
      <c r="K460" s="268" t="s">
        <v>126</v>
      </c>
      <c r="L460" s="273"/>
      <c r="M460" s="274" t="s">
        <v>1</v>
      </c>
      <c r="N460" s="275" t="s">
        <v>40</v>
      </c>
      <c r="O460" s="72"/>
      <c r="P460" s="213">
        <f>O460*H460</f>
        <v>0</v>
      </c>
      <c r="Q460" s="213">
        <v>4.8300000000000003E-2</v>
      </c>
      <c r="R460" s="213">
        <f>Q460*H460</f>
        <v>4.5989328</v>
      </c>
      <c r="S460" s="213">
        <v>0</v>
      </c>
      <c r="T460" s="214">
        <f>S460*H460</f>
        <v>0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215" t="s">
        <v>175</v>
      </c>
      <c r="AT460" s="215" t="s">
        <v>390</v>
      </c>
      <c r="AU460" s="215" t="s">
        <v>85</v>
      </c>
      <c r="AY460" s="18" t="s">
        <v>119</v>
      </c>
      <c r="BE460" s="216">
        <f>IF(N460="základní",J460,0)</f>
        <v>0</v>
      </c>
      <c r="BF460" s="216">
        <f>IF(N460="snížená",J460,0)</f>
        <v>0</v>
      </c>
      <c r="BG460" s="216">
        <f>IF(N460="zákl. přenesená",J460,0)</f>
        <v>0</v>
      </c>
      <c r="BH460" s="216">
        <f>IF(N460="sníž. přenesená",J460,0)</f>
        <v>0</v>
      </c>
      <c r="BI460" s="216">
        <f>IF(N460="nulová",J460,0)</f>
        <v>0</v>
      </c>
      <c r="BJ460" s="18" t="s">
        <v>83</v>
      </c>
      <c r="BK460" s="216">
        <f>ROUND(I460*H460,2)</f>
        <v>0</v>
      </c>
      <c r="BL460" s="18" t="s">
        <v>141</v>
      </c>
      <c r="BM460" s="215" t="s">
        <v>725</v>
      </c>
    </row>
    <row r="461" spans="1:65" s="13" customFormat="1">
      <c r="B461" s="217"/>
      <c r="C461" s="218"/>
      <c r="D461" s="219" t="s">
        <v>129</v>
      </c>
      <c r="E461" s="220" t="s">
        <v>1</v>
      </c>
      <c r="F461" s="221" t="s">
        <v>569</v>
      </c>
      <c r="G461" s="218"/>
      <c r="H461" s="220" t="s">
        <v>1</v>
      </c>
      <c r="I461" s="222"/>
      <c r="J461" s="218"/>
      <c r="K461" s="218"/>
      <c r="L461" s="223"/>
      <c r="M461" s="224"/>
      <c r="N461" s="225"/>
      <c r="O461" s="225"/>
      <c r="P461" s="225"/>
      <c r="Q461" s="225"/>
      <c r="R461" s="225"/>
      <c r="S461" s="225"/>
      <c r="T461" s="226"/>
      <c r="AT461" s="227" t="s">
        <v>129</v>
      </c>
      <c r="AU461" s="227" t="s">
        <v>85</v>
      </c>
      <c r="AV461" s="13" t="s">
        <v>83</v>
      </c>
      <c r="AW461" s="13" t="s">
        <v>32</v>
      </c>
      <c r="AX461" s="13" t="s">
        <v>75</v>
      </c>
      <c r="AY461" s="227" t="s">
        <v>119</v>
      </c>
    </row>
    <row r="462" spans="1:65" s="14" customFormat="1">
      <c r="B462" s="228"/>
      <c r="C462" s="229"/>
      <c r="D462" s="219" t="s">
        <v>129</v>
      </c>
      <c r="E462" s="230" t="s">
        <v>218</v>
      </c>
      <c r="F462" s="231" t="s">
        <v>219</v>
      </c>
      <c r="G462" s="229"/>
      <c r="H462" s="232">
        <v>86.56</v>
      </c>
      <c r="I462" s="233"/>
      <c r="J462" s="229"/>
      <c r="K462" s="229"/>
      <c r="L462" s="234"/>
      <c r="M462" s="235"/>
      <c r="N462" s="236"/>
      <c r="O462" s="236"/>
      <c r="P462" s="236"/>
      <c r="Q462" s="236"/>
      <c r="R462" s="236"/>
      <c r="S462" s="236"/>
      <c r="T462" s="237"/>
      <c r="AT462" s="238" t="s">
        <v>129</v>
      </c>
      <c r="AU462" s="238" t="s">
        <v>85</v>
      </c>
      <c r="AV462" s="14" t="s">
        <v>85</v>
      </c>
      <c r="AW462" s="14" t="s">
        <v>32</v>
      </c>
      <c r="AX462" s="14" t="s">
        <v>75</v>
      </c>
      <c r="AY462" s="238" t="s">
        <v>119</v>
      </c>
    </row>
    <row r="463" spans="1:65" s="14" customFormat="1">
      <c r="B463" s="228"/>
      <c r="C463" s="229"/>
      <c r="D463" s="219" t="s">
        <v>129</v>
      </c>
      <c r="E463" s="230" t="s">
        <v>1</v>
      </c>
      <c r="F463" s="231" t="s">
        <v>726</v>
      </c>
      <c r="G463" s="229"/>
      <c r="H463" s="232">
        <v>8.6560000000000006</v>
      </c>
      <c r="I463" s="233"/>
      <c r="J463" s="229"/>
      <c r="K463" s="229"/>
      <c r="L463" s="234"/>
      <c r="M463" s="235"/>
      <c r="N463" s="236"/>
      <c r="O463" s="236"/>
      <c r="P463" s="236"/>
      <c r="Q463" s="236"/>
      <c r="R463" s="236"/>
      <c r="S463" s="236"/>
      <c r="T463" s="237"/>
      <c r="AT463" s="238" t="s">
        <v>129</v>
      </c>
      <c r="AU463" s="238" t="s">
        <v>85</v>
      </c>
      <c r="AV463" s="14" t="s">
        <v>85</v>
      </c>
      <c r="AW463" s="14" t="s">
        <v>32</v>
      </c>
      <c r="AX463" s="14" t="s">
        <v>75</v>
      </c>
      <c r="AY463" s="238" t="s">
        <v>119</v>
      </c>
    </row>
    <row r="464" spans="1:65" s="15" customFormat="1">
      <c r="B464" s="244"/>
      <c r="C464" s="245"/>
      <c r="D464" s="219" t="s">
        <v>129</v>
      </c>
      <c r="E464" s="246" t="s">
        <v>1</v>
      </c>
      <c r="F464" s="247" t="s">
        <v>296</v>
      </c>
      <c r="G464" s="245"/>
      <c r="H464" s="248">
        <v>95.215999999999994</v>
      </c>
      <c r="I464" s="249"/>
      <c r="J464" s="245"/>
      <c r="K464" s="245"/>
      <c r="L464" s="250"/>
      <c r="M464" s="251"/>
      <c r="N464" s="252"/>
      <c r="O464" s="252"/>
      <c r="P464" s="252"/>
      <c r="Q464" s="252"/>
      <c r="R464" s="252"/>
      <c r="S464" s="252"/>
      <c r="T464" s="253"/>
      <c r="AT464" s="254" t="s">
        <v>129</v>
      </c>
      <c r="AU464" s="254" t="s">
        <v>85</v>
      </c>
      <c r="AV464" s="15" t="s">
        <v>141</v>
      </c>
      <c r="AW464" s="15" t="s">
        <v>32</v>
      </c>
      <c r="AX464" s="15" t="s">
        <v>83</v>
      </c>
      <c r="AY464" s="254" t="s">
        <v>119</v>
      </c>
    </row>
    <row r="465" spans="1:65" s="2" customFormat="1" ht="48">
      <c r="A465" s="35"/>
      <c r="B465" s="36"/>
      <c r="C465" s="204" t="s">
        <v>727</v>
      </c>
      <c r="D465" s="204" t="s">
        <v>122</v>
      </c>
      <c r="E465" s="205" t="s">
        <v>728</v>
      </c>
      <c r="F465" s="206" t="s">
        <v>729</v>
      </c>
      <c r="G465" s="207" t="s">
        <v>216</v>
      </c>
      <c r="H465" s="208">
        <v>238.68600000000001</v>
      </c>
      <c r="I465" s="209"/>
      <c r="J465" s="210">
        <f>ROUND(I465*H465,2)</f>
        <v>0</v>
      </c>
      <c r="K465" s="206" t="s">
        <v>126</v>
      </c>
      <c r="L465" s="40"/>
      <c r="M465" s="211" t="s">
        <v>1</v>
      </c>
      <c r="N465" s="212" t="s">
        <v>40</v>
      </c>
      <c r="O465" s="72"/>
      <c r="P465" s="213">
        <f>O465*H465</f>
        <v>0</v>
      </c>
      <c r="Q465" s="213">
        <v>0.1295</v>
      </c>
      <c r="R465" s="213">
        <f>Q465*H465</f>
        <v>30.909837000000003</v>
      </c>
      <c r="S465" s="213">
        <v>0</v>
      </c>
      <c r="T465" s="214">
        <f>S465*H465</f>
        <v>0</v>
      </c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R465" s="215" t="s">
        <v>141</v>
      </c>
      <c r="AT465" s="215" t="s">
        <v>122</v>
      </c>
      <c r="AU465" s="215" t="s">
        <v>85</v>
      </c>
      <c r="AY465" s="18" t="s">
        <v>119</v>
      </c>
      <c r="BE465" s="216">
        <f>IF(N465="základní",J465,0)</f>
        <v>0</v>
      </c>
      <c r="BF465" s="216">
        <f>IF(N465="snížená",J465,0)</f>
        <v>0</v>
      </c>
      <c r="BG465" s="216">
        <f>IF(N465="zákl. přenesená",J465,0)</f>
        <v>0</v>
      </c>
      <c r="BH465" s="216">
        <f>IF(N465="sníž. přenesená",J465,0)</f>
        <v>0</v>
      </c>
      <c r="BI465" s="216">
        <f>IF(N465="nulová",J465,0)</f>
        <v>0</v>
      </c>
      <c r="BJ465" s="18" t="s">
        <v>83</v>
      </c>
      <c r="BK465" s="216">
        <f>ROUND(I465*H465,2)</f>
        <v>0</v>
      </c>
      <c r="BL465" s="18" t="s">
        <v>141</v>
      </c>
      <c r="BM465" s="215" t="s">
        <v>730</v>
      </c>
    </row>
    <row r="466" spans="1:65" s="14" customFormat="1">
      <c r="B466" s="228"/>
      <c r="C466" s="229"/>
      <c r="D466" s="219" t="s">
        <v>129</v>
      </c>
      <c r="E466" s="230" t="s">
        <v>1</v>
      </c>
      <c r="F466" s="231" t="s">
        <v>215</v>
      </c>
      <c r="G466" s="229"/>
      <c r="H466" s="232">
        <v>238.68600000000001</v>
      </c>
      <c r="I466" s="233"/>
      <c r="J466" s="229"/>
      <c r="K466" s="229"/>
      <c r="L466" s="234"/>
      <c r="M466" s="235"/>
      <c r="N466" s="236"/>
      <c r="O466" s="236"/>
      <c r="P466" s="236"/>
      <c r="Q466" s="236"/>
      <c r="R466" s="236"/>
      <c r="S466" s="236"/>
      <c r="T466" s="237"/>
      <c r="AT466" s="238" t="s">
        <v>129</v>
      </c>
      <c r="AU466" s="238" t="s">
        <v>85</v>
      </c>
      <c r="AV466" s="14" t="s">
        <v>85</v>
      </c>
      <c r="AW466" s="14" t="s">
        <v>32</v>
      </c>
      <c r="AX466" s="14" t="s">
        <v>83</v>
      </c>
      <c r="AY466" s="238" t="s">
        <v>119</v>
      </c>
    </row>
    <row r="467" spans="1:65" s="2" customFormat="1" ht="12">
      <c r="A467" s="35"/>
      <c r="B467" s="36"/>
      <c r="C467" s="266" t="s">
        <v>731</v>
      </c>
      <c r="D467" s="266" t="s">
        <v>390</v>
      </c>
      <c r="E467" s="267" t="s">
        <v>732</v>
      </c>
      <c r="F467" s="268" t="s">
        <v>733</v>
      </c>
      <c r="G467" s="269" t="s">
        <v>216</v>
      </c>
      <c r="H467" s="270">
        <v>262.55500000000001</v>
      </c>
      <c r="I467" s="271"/>
      <c r="J467" s="272">
        <f>ROUND(I467*H467,2)</f>
        <v>0</v>
      </c>
      <c r="K467" s="268" t="s">
        <v>126</v>
      </c>
      <c r="L467" s="273"/>
      <c r="M467" s="274" t="s">
        <v>1</v>
      </c>
      <c r="N467" s="275" t="s">
        <v>40</v>
      </c>
      <c r="O467" s="72"/>
      <c r="P467" s="213">
        <f>O467*H467</f>
        <v>0</v>
      </c>
      <c r="Q467" s="213">
        <v>5.6120000000000003E-2</v>
      </c>
      <c r="R467" s="213">
        <f>Q467*H467</f>
        <v>14.734586600000002</v>
      </c>
      <c r="S467" s="213">
        <v>0</v>
      </c>
      <c r="T467" s="214">
        <f>S467*H467</f>
        <v>0</v>
      </c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R467" s="215" t="s">
        <v>175</v>
      </c>
      <c r="AT467" s="215" t="s">
        <v>390</v>
      </c>
      <c r="AU467" s="215" t="s">
        <v>85</v>
      </c>
      <c r="AY467" s="18" t="s">
        <v>119</v>
      </c>
      <c r="BE467" s="216">
        <f>IF(N467="základní",J467,0)</f>
        <v>0</v>
      </c>
      <c r="BF467" s="216">
        <f>IF(N467="snížená",J467,0)</f>
        <v>0</v>
      </c>
      <c r="BG467" s="216">
        <f>IF(N467="zákl. přenesená",J467,0)</f>
        <v>0</v>
      </c>
      <c r="BH467" s="216">
        <f>IF(N467="sníž. přenesená",J467,0)</f>
        <v>0</v>
      </c>
      <c r="BI467" s="216">
        <f>IF(N467="nulová",J467,0)</f>
        <v>0</v>
      </c>
      <c r="BJ467" s="18" t="s">
        <v>83</v>
      </c>
      <c r="BK467" s="216">
        <f>ROUND(I467*H467,2)</f>
        <v>0</v>
      </c>
      <c r="BL467" s="18" t="s">
        <v>141</v>
      </c>
      <c r="BM467" s="215" t="s">
        <v>734</v>
      </c>
    </row>
    <row r="468" spans="1:65" s="13" customFormat="1">
      <c r="B468" s="217"/>
      <c r="C468" s="218"/>
      <c r="D468" s="219" t="s">
        <v>129</v>
      </c>
      <c r="E468" s="220" t="s">
        <v>1</v>
      </c>
      <c r="F468" s="221" t="s">
        <v>569</v>
      </c>
      <c r="G468" s="218"/>
      <c r="H468" s="220" t="s">
        <v>1</v>
      </c>
      <c r="I468" s="222"/>
      <c r="J468" s="218"/>
      <c r="K468" s="218"/>
      <c r="L468" s="223"/>
      <c r="M468" s="224"/>
      <c r="N468" s="225"/>
      <c r="O468" s="225"/>
      <c r="P468" s="225"/>
      <c r="Q468" s="225"/>
      <c r="R468" s="225"/>
      <c r="S468" s="225"/>
      <c r="T468" s="226"/>
      <c r="AT468" s="227" t="s">
        <v>129</v>
      </c>
      <c r="AU468" s="227" t="s">
        <v>85</v>
      </c>
      <c r="AV468" s="13" t="s">
        <v>83</v>
      </c>
      <c r="AW468" s="13" t="s">
        <v>32</v>
      </c>
      <c r="AX468" s="13" t="s">
        <v>75</v>
      </c>
      <c r="AY468" s="227" t="s">
        <v>119</v>
      </c>
    </row>
    <row r="469" spans="1:65" s="14" customFormat="1">
      <c r="B469" s="228"/>
      <c r="C469" s="229"/>
      <c r="D469" s="219" t="s">
        <v>129</v>
      </c>
      <c r="E469" s="230" t="s">
        <v>215</v>
      </c>
      <c r="F469" s="231" t="s">
        <v>735</v>
      </c>
      <c r="G469" s="229"/>
      <c r="H469" s="232">
        <v>238.68600000000001</v>
      </c>
      <c r="I469" s="233"/>
      <c r="J469" s="229"/>
      <c r="K469" s="229"/>
      <c r="L469" s="234"/>
      <c r="M469" s="235"/>
      <c r="N469" s="236"/>
      <c r="O469" s="236"/>
      <c r="P469" s="236"/>
      <c r="Q469" s="236"/>
      <c r="R469" s="236"/>
      <c r="S469" s="236"/>
      <c r="T469" s="237"/>
      <c r="AT469" s="238" t="s">
        <v>129</v>
      </c>
      <c r="AU469" s="238" t="s">
        <v>85</v>
      </c>
      <c r="AV469" s="14" t="s">
        <v>85</v>
      </c>
      <c r="AW469" s="14" t="s">
        <v>32</v>
      </c>
      <c r="AX469" s="14" t="s">
        <v>75</v>
      </c>
      <c r="AY469" s="238" t="s">
        <v>119</v>
      </c>
    </row>
    <row r="470" spans="1:65" s="14" customFormat="1">
      <c r="B470" s="228"/>
      <c r="C470" s="229"/>
      <c r="D470" s="219" t="s">
        <v>129</v>
      </c>
      <c r="E470" s="230" t="s">
        <v>1</v>
      </c>
      <c r="F470" s="231" t="s">
        <v>736</v>
      </c>
      <c r="G470" s="229"/>
      <c r="H470" s="232">
        <v>23.869</v>
      </c>
      <c r="I470" s="233"/>
      <c r="J470" s="229"/>
      <c r="K470" s="229"/>
      <c r="L470" s="234"/>
      <c r="M470" s="235"/>
      <c r="N470" s="236"/>
      <c r="O470" s="236"/>
      <c r="P470" s="236"/>
      <c r="Q470" s="236"/>
      <c r="R470" s="236"/>
      <c r="S470" s="236"/>
      <c r="T470" s="237"/>
      <c r="AT470" s="238" t="s">
        <v>129</v>
      </c>
      <c r="AU470" s="238" t="s">
        <v>85</v>
      </c>
      <c r="AV470" s="14" t="s">
        <v>85</v>
      </c>
      <c r="AW470" s="14" t="s">
        <v>32</v>
      </c>
      <c r="AX470" s="14" t="s">
        <v>75</v>
      </c>
      <c r="AY470" s="238" t="s">
        <v>119</v>
      </c>
    </row>
    <row r="471" spans="1:65" s="15" customFormat="1">
      <c r="B471" s="244"/>
      <c r="C471" s="245"/>
      <c r="D471" s="219" t="s">
        <v>129</v>
      </c>
      <c r="E471" s="246" t="s">
        <v>1</v>
      </c>
      <c r="F471" s="247" t="s">
        <v>296</v>
      </c>
      <c r="G471" s="245"/>
      <c r="H471" s="248">
        <v>262.55500000000001</v>
      </c>
      <c r="I471" s="249"/>
      <c r="J471" s="245"/>
      <c r="K471" s="245"/>
      <c r="L471" s="250"/>
      <c r="M471" s="251"/>
      <c r="N471" s="252"/>
      <c r="O471" s="252"/>
      <c r="P471" s="252"/>
      <c r="Q471" s="252"/>
      <c r="R471" s="252"/>
      <c r="S471" s="252"/>
      <c r="T471" s="253"/>
      <c r="AT471" s="254" t="s">
        <v>129</v>
      </c>
      <c r="AU471" s="254" t="s">
        <v>85</v>
      </c>
      <c r="AV471" s="15" t="s">
        <v>141</v>
      </c>
      <c r="AW471" s="15" t="s">
        <v>32</v>
      </c>
      <c r="AX471" s="15" t="s">
        <v>83</v>
      </c>
      <c r="AY471" s="254" t="s">
        <v>119</v>
      </c>
    </row>
    <row r="472" spans="1:65" s="2" customFormat="1" ht="24">
      <c r="A472" s="35"/>
      <c r="B472" s="36"/>
      <c r="C472" s="204" t="s">
        <v>737</v>
      </c>
      <c r="D472" s="204" t="s">
        <v>122</v>
      </c>
      <c r="E472" s="205" t="s">
        <v>738</v>
      </c>
      <c r="F472" s="206" t="s">
        <v>739</v>
      </c>
      <c r="G472" s="207" t="s">
        <v>199</v>
      </c>
      <c r="H472" s="208">
        <v>1407.16</v>
      </c>
      <c r="I472" s="209"/>
      <c r="J472" s="210">
        <f>ROUND(I472*H472,2)</f>
        <v>0</v>
      </c>
      <c r="K472" s="206" t="s">
        <v>126</v>
      </c>
      <c r="L472" s="40"/>
      <c r="M472" s="211" t="s">
        <v>1</v>
      </c>
      <c r="N472" s="212" t="s">
        <v>40</v>
      </c>
      <c r="O472" s="72"/>
      <c r="P472" s="213">
        <f>O472*H472</f>
        <v>0</v>
      </c>
      <c r="Q472" s="213">
        <v>3.6000000000000002E-4</v>
      </c>
      <c r="R472" s="213">
        <f>Q472*H472</f>
        <v>0.50657760000000007</v>
      </c>
      <c r="S472" s="213">
        <v>0</v>
      </c>
      <c r="T472" s="214">
        <f>S472*H472</f>
        <v>0</v>
      </c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R472" s="215" t="s">
        <v>141</v>
      </c>
      <c r="AT472" s="215" t="s">
        <v>122</v>
      </c>
      <c r="AU472" s="215" t="s">
        <v>85</v>
      </c>
      <c r="AY472" s="18" t="s">
        <v>119</v>
      </c>
      <c r="BE472" s="216">
        <f>IF(N472="základní",J472,0)</f>
        <v>0</v>
      </c>
      <c r="BF472" s="216">
        <f>IF(N472="snížená",J472,0)</f>
        <v>0</v>
      </c>
      <c r="BG472" s="216">
        <f>IF(N472="zákl. přenesená",J472,0)</f>
        <v>0</v>
      </c>
      <c r="BH472" s="216">
        <f>IF(N472="sníž. přenesená",J472,0)</f>
        <v>0</v>
      </c>
      <c r="BI472" s="216">
        <f>IF(N472="nulová",J472,0)</f>
        <v>0</v>
      </c>
      <c r="BJ472" s="18" t="s">
        <v>83</v>
      </c>
      <c r="BK472" s="216">
        <f>ROUND(I472*H472,2)</f>
        <v>0</v>
      </c>
      <c r="BL472" s="18" t="s">
        <v>141</v>
      </c>
      <c r="BM472" s="215" t="s">
        <v>740</v>
      </c>
    </row>
    <row r="473" spans="1:65" s="13" customFormat="1">
      <c r="B473" s="217"/>
      <c r="C473" s="218"/>
      <c r="D473" s="219" t="s">
        <v>129</v>
      </c>
      <c r="E473" s="220" t="s">
        <v>1</v>
      </c>
      <c r="F473" s="221" t="s">
        <v>741</v>
      </c>
      <c r="G473" s="218"/>
      <c r="H473" s="220" t="s">
        <v>1</v>
      </c>
      <c r="I473" s="222"/>
      <c r="J473" s="218"/>
      <c r="K473" s="218"/>
      <c r="L473" s="223"/>
      <c r="M473" s="224"/>
      <c r="N473" s="225"/>
      <c r="O473" s="225"/>
      <c r="P473" s="225"/>
      <c r="Q473" s="225"/>
      <c r="R473" s="225"/>
      <c r="S473" s="225"/>
      <c r="T473" s="226"/>
      <c r="AT473" s="227" t="s">
        <v>129</v>
      </c>
      <c r="AU473" s="227" t="s">
        <v>85</v>
      </c>
      <c r="AV473" s="13" t="s">
        <v>83</v>
      </c>
      <c r="AW473" s="13" t="s">
        <v>32</v>
      </c>
      <c r="AX473" s="13" t="s">
        <v>75</v>
      </c>
      <c r="AY473" s="227" t="s">
        <v>119</v>
      </c>
    </row>
    <row r="474" spans="1:65" s="14" customFormat="1">
      <c r="B474" s="228"/>
      <c r="C474" s="229"/>
      <c r="D474" s="219" t="s">
        <v>129</v>
      </c>
      <c r="E474" s="230" t="s">
        <v>1</v>
      </c>
      <c r="F474" s="231" t="s">
        <v>742</v>
      </c>
      <c r="G474" s="229"/>
      <c r="H474" s="232">
        <v>1407.16</v>
      </c>
      <c r="I474" s="233"/>
      <c r="J474" s="229"/>
      <c r="K474" s="229"/>
      <c r="L474" s="234"/>
      <c r="M474" s="235"/>
      <c r="N474" s="236"/>
      <c r="O474" s="236"/>
      <c r="P474" s="236"/>
      <c r="Q474" s="236"/>
      <c r="R474" s="236"/>
      <c r="S474" s="236"/>
      <c r="T474" s="237"/>
      <c r="AT474" s="238" t="s">
        <v>129</v>
      </c>
      <c r="AU474" s="238" t="s">
        <v>85</v>
      </c>
      <c r="AV474" s="14" t="s">
        <v>85</v>
      </c>
      <c r="AW474" s="14" t="s">
        <v>32</v>
      </c>
      <c r="AX474" s="14" t="s">
        <v>83</v>
      </c>
      <c r="AY474" s="238" t="s">
        <v>119</v>
      </c>
    </row>
    <row r="475" spans="1:65" s="2" customFormat="1" ht="60">
      <c r="A475" s="35"/>
      <c r="B475" s="36"/>
      <c r="C475" s="204" t="s">
        <v>743</v>
      </c>
      <c r="D475" s="204" t="s">
        <v>122</v>
      </c>
      <c r="E475" s="205" t="s">
        <v>744</v>
      </c>
      <c r="F475" s="206" t="s">
        <v>745</v>
      </c>
      <c r="G475" s="207" t="s">
        <v>216</v>
      </c>
      <c r="H475" s="208">
        <v>136.85</v>
      </c>
      <c r="I475" s="209"/>
      <c r="J475" s="210">
        <f>ROUND(I475*H475,2)</f>
        <v>0</v>
      </c>
      <c r="K475" s="206" t="s">
        <v>126</v>
      </c>
      <c r="L475" s="40"/>
      <c r="M475" s="211" t="s">
        <v>1</v>
      </c>
      <c r="N475" s="212" t="s">
        <v>40</v>
      </c>
      <c r="O475" s="72"/>
      <c r="P475" s="213">
        <f>O475*H475</f>
        <v>0</v>
      </c>
      <c r="Q475" s="213">
        <v>6.0999999999999997E-4</v>
      </c>
      <c r="R475" s="213">
        <f>Q475*H475</f>
        <v>8.3478499999999997E-2</v>
      </c>
      <c r="S475" s="213">
        <v>0</v>
      </c>
      <c r="T475" s="214">
        <f>S475*H475</f>
        <v>0</v>
      </c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R475" s="215" t="s">
        <v>141</v>
      </c>
      <c r="AT475" s="215" t="s">
        <v>122</v>
      </c>
      <c r="AU475" s="215" t="s">
        <v>85</v>
      </c>
      <c r="AY475" s="18" t="s">
        <v>119</v>
      </c>
      <c r="BE475" s="216">
        <f>IF(N475="základní",J475,0)</f>
        <v>0</v>
      </c>
      <c r="BF475" s="216">
        <f>IF(N475="snížená",J475,0)</f>
        <v>0</v>
      </c>
      <c r="BG475" s="216">
        <f>IF(N475="zákl. přenesená",J475,0)</f>
        <v>0</v>
      </c>
      <c r="BH475" s="216">
        <f>IF(N475="sníž. přenesená",J475,0)</f>
        <v>0</v>
      </c>
      <c r="BI475" s="216">
        <f>IF(N475="nulová",J475,0)</f>
        <v>0</v>
      </c>
      <c r="BJ475" s="18" t="s">
        <v>83</v>
      </c>
      <c r="BK475" s="216">
        <f>ROUND(I475*H475,2)</f>
        <v>0</v>
      </c>
      <c r="BL475" s="18" t="s">
        <v>141</v>
      </c>
      <c r="BM475" s="215" t="s">
        <v>746</v>
      </c>
    </row>
    <row r="476" spans="1:65" s="13" customFormat="1">
      <c r="B476" s="217"/>
      <c r="C476" s="218"/>
      <c r="D476" s="219" t="s">
        <v>129</v>
      </c>
      <c r="E476" s="220" t="s">
        <v>1</v>
      </c>
      <c r="F476" s="221" t="s">
        <v>747</v>
      </c>
      <c r="G476" s="218"/>
      <c r="H476" s="220" t="s">
        <v>1</v>
      </c>
      <c r="I476" s="222"/>
      <c r="J476" s="218"/>
      <c r="K476" s="218"/>
      <c r="L476" s="223"/>
      <c r="M476" s="224"/>
      <c r="N476" s="225"/>
      <c r="O476" s="225"/>
      <c r="P476" s="225"/>
      <c r="Q476" s="225"/>
      <c r="R476" s="225"/>
      <c r="S476" s="225"/>
      <c r="T476" s="226"/>
      <c r="AT476" s="227" t="s">
        <v>129</v>
      </c>
      <c r="AU476" s="227" t="s">
        <v>85</v>
      </c>
      <c r="AV476" s="13" t="s">
        <v>83</v>
      </c>
      <c r="AW476" s="13" t="s">
        <v>32</v>
      </c>
      <c r="AX476" s="13" t="s">
        <v>75</v>
      </c>
      <c r="AY476" s="227" t="s">
        <v>119</v>
      </c>
    </row>
    <row r="477" spans="1:65" s="14" customFormat="1" ht="33.75">
      <c r="B477" s="228"/>
      <c r="C477" s="229"/>
      <c r="D477" s="219" t="s">
        <v>129</v>
      </c>
      <c r="E477" s="230" t="s">
        <v>1</v>
      </c>
      <c r="F477" s="231" t="s">
        <v>748</v>
      </c>
      <c r="G477" s="229"/>
      <c r="H477" s="232">
        <v>136.85</v>
      </c>
      <c r="I477" s="233"/>
      <c r="J477" s="229"/>
      <c r="K477" s="229"/>
      <c r="L477" s="234"/>
      <c r="M477" s="235"/>
      <c r="N477" s="236"/>
      <c r="O477" s="236"/>
      <c r="P477" s="236"/>
      <c r="Q477" s="236"/>
      <c r="R477" s="236"/>
      <c r="S477" s="236"/>
      <c r="T477" s="237"/>
      <c r="AT477" s="238" t="s">
        <v>129</v>
      </c>
      <c r="AU477" s="238" t="s">
        <v>85</v>
      </c>
      <c r="AV477" s="14" t="s">
        <v>85</v>
      </c>
      <c r="AW477" s="14" t="s">
        <v>32</v>
      </c>
      <c r="AX477" s="14" t="s">
        <v>75</v>
      </c>
      <c r="AY477" s="238" t="s">
        <v>119</v>
      </c>
    </row>
    <row r="478" spans="1:65" s="15" customFormat="1">
      <c r="B478" s="244"/>
      <c r="C478" s="245"/>
      <c r="D478" s="219" t="s">
        <v>129</v>
      </c>
      <c r="E478" s="246" t="s">
        <v>1</v>
      </c>
      <c r="F478" s="247" t="s">
        <v>296</v>
      </c>
      <c r="G478" s="245"/>
      <c r="H478" s="248">
        <v>136.85</v>
      </c>
      <c r="I478" s="249"/>
      <c r="J478" s="245"/>
      <c r="K478" s="245"/>
      <c r="L478" s="250"/>
      <c r="M478" s="251"/>
      <c r="N478" s="252"/>
      <c r="O478" s="252"/>
      <c r="P478" s="252"/>
      <c r="Q478" s="252"/>
      <c r="R478" s="252"/>
      <c r="S478" s="252"/>
      <c r="T478" s="253"/>
      <c r="AT478" s="254" t="s">
        <v>129</v>
      </c>
      <c r="AU478" s="254" t="s">
        <v>85</v>
      </c>
      <c r="AV478" s="15" t="s">
        <v>141</v>
      </c>
      <c r="AW478" s="15" t="s">
        <v>32</v>
      </c>
      <c r="AX478" s="15" t="s">
        <v>83</v>
      </c>
      <c r="AY478" s="254" t="s">
        <v>119</v>
      </c>
    </row>
    <row r="479" spans="1:65" s="2" customFormat="1" ht="24">
      <c r="A479" s="35"/>
      <c r="B479" s="36"/>
      <c r="C479" s="204" t="s">
        <v>749</v>
      </c>
      <c r="D479" s="204" t="s">
        <v>122</v>
      </c>
      <c r="E479" s="205" t="s">
        <v>750</v>
      </c>
      <c r="F479" s="206" t="s">
        <v>751</v>
      </c>
      <c r="G479" s="207" t="s">
        <v>216</v>
      </c>
      <c r="H479" s="208">
        <v>136.85</v>
      </c>
      <c r="I479" s="209"/>
      <c r="J479" s="210">
        <f>ROUND(I479*H479,2)</f>
        <v>0</v>
      </c>
      <c r="K479" s="206" t="s">
        <v>126</v>
      </c>
      <c r="L479" s="40"/>
      <c r="M479" s="211" t="s">
        <v>1</v>
      </c>
      <c r="N479" s="212" t="s">
        <v>40</v>
      </c>
      <c r="O479" s="72"/>
      <c r="P479" s="213">
        <f>O479*H479</f>
        <v>0</v>
      </c>
      <c r="Q479" s="213">
        <v>0</v>
      </c>
      <c r="R479" s="213">
        <f>Q479*H479</f>
        <v>0</v>
      </c>
      <c r="S479" s="213">
        <v>0</v>
      </c>
      <c r="T479" s="214">
        <f>S479*H479</f>
        <v>0</v>
      </c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R479" s="215" t="s">
        <v>141</v>
      </c>
      <c r="AT479" s="215" t="s">
        <v>122</v>
      </c>
      <c r="AU479" s="215" t="s">
        <v>85</v>
      </c>
      <c r="AY479" s="18" t="s">
        <v>119</v>
      </c>
      <c r="BE479" s="216">
        <f>IF(N479="základní",J479,0)</f>
        <v>0</v>
      </c>
      <c r="BF479" s="216">
        <f>IF(N479="snížená",J479,0)</f>
        <v>0</v>
      </c>
      <c r="BG479" s="216">
        <f>IF(N479="zákl. přenesená",J479,0)</f>
        <v>0</v>
      </c>
      <c r="BH479" s="216">
        <f>IF(N479="sníž. přenesená",J479,0)</f>
        <v>0</v>
      </c>
      <c r="BI479" s="216">
        <f>IF(N479="nulová",J479,0)</f>
        <v>0</v>
      </c>
      <c r="BJ479" s="18" t="s">
        <v>83</v>
      </c>
      <c r="BK479" s="216">
        <f>ROUND(I479*H479,2)</f>
        <v>0</v>
      </c>
      <c r="BL479" s="18" t="s">
        <v>141</v>
      </c>
      <c r="BM479" s="215" t="s">
        <v>752</v>
      </c>
    </row>
    <row r="480" spans="1:65" s="13" customFormat="1">
      <c r="B480" s="217"/>
      <c r="C480" s="218"/>
      <c r="D480" s="219" t="s">
        <v>129</v>
      </c>
      <c r="E480" s="220" t="s">
        <v>1</v>
      </c>
      <c r="F480" s="221" t="s">
        <v>287</v>
      </c>
      <c r="G480" s="218"/>
      <c r="H480" s="220" t="s">
        <v>1</v>
      </c>
      <c r="I480" s="222"/>
      <c r="J480" s="218"/>
      <c r="K480" s="218"/>
      <c r="L480" s="223"/>
      <c r="M480" s="224"/>
      <c r="N480" s="225"/>
      <c r="O480" s="225"/>
      <c r="P480" s="225"/>
      <c r="Q480" s="225"/>
      <c r="R480" s="225"/>
      <c r="S480" s="225"/>
      <c r="T480" s="226"/>
      <c r="AT480" s="227" t="s">
        <v>129</v>
      </c>
      <c r="AU480" s="227" t="s">
        <v>85</v>
      </c>
      <c r="AV480" s="13" t="s">
        <v>83</v>
      </c>
      <c r="AW480" s="13" t="s">
        <v>32</v>
      </c>
      <c r="AX480" s="13" t="s">
        <v>75</v>
      </c>
      <c r="AY480" s="227" t="s">
        <v>119</v>
      </c>
    </row>
    <row r="481" spans="1:65" s="14" customFormat="1" ht="33.75">
      <c r="B481" s="228"/>
      <c r="C481" s="229"/>
      <c r="D481" s="219" t="s">
        <v>129</v>
      </c>
      <c r="E481" s="230" t="s">
        <v>1</v>
      </c>
      <c r="F481" s="231" t="s">
        <v>748</v>
      </c>
      <c r="G481" s="229"/>
      <c r="H481" s="232">
        <v>136.85</v>
      </c>
      <c r="I481" s="233"/>
      <c r="J481" s="229"/>
      <c r="K481" s="229"/>
      <c r="L481" s="234"/>
      <c r="M481" s="235"/>
      <c r="N481" s="236"/>
      <c r="O481" s="236"/>
      <c r="P481" s="236"/>
      <c r="Q481" s="236"/>
      <c r="R481" s="236"/>
      <c r="S481" s="236"/>
      <c r="T481" s="237"/>
      <c r="AT481" s="238" t="s">
        <v>129</v>
      </c>
      <c r="AU481" s="238" t="s">
        <v>85</v>
      </c>
      <c r="AV481" s="14" t="s">
        <v>85</v>
      </c>
      <c r="AW481" s="14" t="s">
        <v>32</v>
      </c>
      <c r="AX481" s="14" t="s">
        <v>75</v>
      </c>
      <c r="AY481" s="238" t="s">
        <v>119</v>
      </c>
    </row>
    <row r="482" spans="1:65" s="15" customFormat="1">
      <c r="B482" s="244"/>
      <c r="C482" s="245"/>
      <c r="D482" s="219" t="s">
        <v>129</v>
      </c>
      <c r="E482" s="246" t="s">
        <v>1</v>
      </c>
      <c r="F482" s="247" t="s">
        <v>296</v>
      </c>
      <c r="G482" s="245"/>
      <c r="H482" s="248">
        <v>136.85</v>
      </c>
      <c r="I482" s="249"/>
      <c r="J482" s="245"/>
      <c r="K482" s="245"/>
      <c r="L482" s="250"/>
      <c r="M482" s="251"/>
      <c r="N482" s="252"/>
      <c r="O482" s="252"/>
      <c r="P482" s="252"/>
      <c r="Q482" s="252"/>
      <c r="R482" s="252"/>
      <c r="S482" s="252"/>
      <c r="T482" s="253"/>
      <c r="AT482" s="254" t="s">
        <v>129</v>
      </c>
      <c r="AU482" s="254" t="s">
        <v>85</v>
      </c>
      <c r="AV482" s="15" t="s">
        <v>141</v>
      </c>
      <c r="AW482" s="15" t="s">
        <v>32</v>
      </c>
      <c r="AX482" s="15" t="s">
        <v>83</v>
      </c>
      <c r="AY482" s="254" t="s">
        <v>119</v>
      </c>
    </row>
    <row r="483" spans="1:65" s="2" customFormat="1" ht="24">
      <c r="A483" s="35"/>
      <c r="B483" s="36"/>
      <c r="C483" s="204" t="s">
        <v>753</v>
      </c>
      <c r="D483" s="204" t="s">
        <v>122</v>
      </c>
      <c r="E483" s="205" t="s">
        <v>754</v>
      </c>
      <c r="F483" s="206" t="s">
        <v>755</v>
      </c>
      <c r="G483" s="207" t="s">
        <v>216</v>
      </c>
      <c r="H483" s="208">
        <v>136.85</v>
      </c>
      <c r="I483" s="209"/>
      <c r="J483" s="210">
        <f>ROUND(I483*H483,2)</f>
        <v>0</v>
      </c>
      <c r="K483" s="206" t="s">
        <v>126</v>
      </c>
      <c r="L483" s="40"/>
      <c r="M483" s="211" t="s">
        <v>1</v>
      </c>
      <c r="N483" s="212" t="s">
        <v>40</v>
      </c>
      <c r="O483" s="72"/>
      <c r="P483" s="213">
        <f>O483*H483</f>
        <v>0</v>
      </c>
      <c r="Q483" s="213">
        <v>2.0000000000000002E-5</v>
      </c>
      <c r="R483" s="213">
        <f>Q483*H483</f>
        <v>2.7370000000000003E-3</v>
      </c>
      <c r="S483" s="213">
        <v>0</v>
      </c>
      <c r="T483" s="214">
        <f>S483*H483</f>
        <v>0</v>
      </c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R483" s="215" t="s">
        <v>141</v>
      </c>
      <c r="AT483" s="215" t="s">
        <v>122</v>
      </c>
      <c r="AU483" s="215" t="s">
        <v>85</v>
      </c>
      <c r="AY483" s="18" t="s">
        <v>119</v>
      </c>
      <c r="BE483" s="216">
        <f>IF(N483="základní",J483,0)</f>
        <v>0</v>
      </c>
      <c r="BF483" s="216">
        <f>IF(N483="snížená",J483,0)</f>
        <v>0</v>
      </c>
      <c r="BG483" s="216">
        <f>IF(N483="zákl. přenesená",J483,0)</f>
        <v>0</v>
      </c>
      <c r="BH483" s="216">
        <f>IF(N483="sníž. přenesená",J483,0)</f>
        <v>0</v>
      </c>
      <c r="BI483" s="216">
        <f>IF(N483="nulová",J483,0)</f>
        <v>0</v>
      </c>
      <c r="BJ483" s="18" t="s">
        <v>83</v>
      </c>
      <c r="BK483" s="216">
        <f>ROUND(I483*H483,2)</f>
        <v>0</v>
      </c>
      <c r="BL483" s="18" t="s">
        <v>141</v>
      </c>
      <c r="BM483" s="215" t="s">
        <v>756</v>
      </c>
    </row>
    <row r="484" spans="1:65" s="13" customFormat="1">
      <c r="B484" s="217"/>
      <c r="C484" s="218"/>
      <c r="D484" s="219" t="s">
        <v>129</v>
      </c>
      <c r="E484" s="220" t="s">
        <v>1</v>
      </c>
      <c r="F484" s="221" t="s">
        <v>287</v>
      </c>
      <c r="G484" s="218"/>
      <c r="H484" s="220" t="s">
        <v>1</v>
      </c>
      <c r="I484" s="222"/>
      <c r="J484" s="218"/>
      <c r="K484" s="218"/>
      <c r="L484" s="223"/>
      <c r="M484" s="224"/>
      <c r="N484" s="225"/>
      <c r="O484" s="225"/>
      <c r="P484" s="225"/>
      <c r="Q484" s="225"/>
      <c r="R484" s="225"/>
      <c r="S484" s="225"/>
      <c r="T484" s="226"/>
      <c r="AT484" s="227" t="s">
        <v>129</v>
      </c>
      <c r="AU484" s="227" t="s">
        <v>85</v>
      </c>
      <c r="AV484" s="13" t="s">
        <v>83</v>
      </c>
      <c r="AW484" s="13" t="s">
        <v>32</v>
      </c>
      <c r="AX484" s="13" t="s">
        <v>75</v>
      </c>
      <c r="AY484" s="227" t="s">
        <v>119</v>
      </c>
    </row>
    <row r="485" spans="1:65" s="14" customFormat="1" ht="33.75">
      <c r="B485" s="228"/>
      <c r="C485" s="229"/>
      <c r="D485" s="219" t="s">
        <v>129</v>
      </c>
      <c r="E485" s="230" t="s">
        <v>1</v>
      </c>
      <c r="F485" s="231" t="s">
        <v>748</v>
      </c>
      <c r="G485" s="229"/>
      <c r="H485" s="232">
        <v>136.85</v>
      </c>
      <c r="I485" s="233"/>
      <c r="J485" s="229"/>
      <c r="K485" s="229"/>
      <c r="L485" s="234"/>
      <c r="M485" s="235"/>
      <c r="N485" s="236"/>
      <c r="O485" s="236"/>
      <c r="P485" s="236"/>
      <c r="Q485" s="236"/>
      <c r="R485" s="236"/>
      <c r="S485" s="236"/>
      <c r="T485" s="237"/>
      <c r="AT485" s="238" t="s">
        <v>129</v>
      </c>
      <c r="AU485" s="238" t="s">
        <v>85</v>
      </c>
      <c r="AV485" s="14" t="s">
        <v>85</v>
      </c>
      <c r="AW485" s="14" t="s">
        <v>32</v>
      </c>
      <c r="AX485" s="14" t="s">
        <v>75</v>
      </c>
      <c r="AY485" s="238" t="s">
        <v>119</v>
      </c>
    </row>
    <row r="486" spans="1:65" s="15" customFormat="1">
      <c r="B486" s="244"/>
      <c r="C486" s="245"/>
      <c r="D486" s="219" t="s">
        <v>129</v>
      </c>
      <c r="E486" s="246" t="s">
        <v>1</v>
      </c>
      <c r="F486" s="247" t="s">
        <v>296</v>
      </c>
      <c r="G486" s="245"/>
      <c r="H486" s="248">
        <v>136.85</v>
      </c>
      <c r="I486" s="249"/>
      <c r="J486" s="245"/>
      <c r="K486" s="245"/>
      <c r="L486" s="250"/>
      <c r="M486" s="251"/>
      <c r="N486" s="252"/>
      <c r="O486" s="252"/>
      <c r="P486" s="252"/>
      <c r="Q486" s="252"/>
      <c r="R486" s="252"/>
      <c r="S486" s="252"/>
      <c r="T486" s="253"/>
      <c r="AT486" s="254" t="s">
        <v>129</v>
      </c>
      <c r="AU486" s="254" t="s">
        <v>85</v>
      </c>
      <c r="AV486" s="15" t="s">
        <v>141</v>
      </c>
      <c r="AW486" s="15" t="s">
        <v>32</v>
      </c>
      <c r="AX486" s="15" t="s">
        <v>83</v>
      </c>
      <c r="AY486" s="254" t="s">
        <v>119</v>
      </c>
    </row>
    <row r="487" spans="1:65" s="2" customFormat="1" ht="24">
      <c r="A487" s="35"/>
      <c r="B487" s="36"/>
      <c r="C487" s="204" t="s">
        <v>757</v>
      </c>
      <c r="D487" s="204" t="s">
        <v>122</v>
      </c>
      <c r="E487" s="205" t="s">
        <v>758</v>
      </c>
      <c r="F487" s="206" t="s">
        <v>759</v>
      </c>
      <c r="G487" s="207" t="s">
        <v>199</v>
      </c>
      <c r="H487" s="208">
        <v>10.257999999999999</v>
      </c>
      <c r="I487" s="209"/>
      <c r="J487" s="210">
        <f>ROUND(I487*H487,2)</f>
        <v>0</v>
      </c>
      <c r="K487" s="206" t="s">
        <v>126</v>
      </c>
      <c r="L487" s="40"/>
      <c r="M487" s="211" t="s">
        <v>1</v>
      </c>
      <c r="N487" s="212" t="s">
        <v>40</v>
      </c>
      <c r="O487" s="72"/>
      <c r="P487" s="213">
        <f>O487*H487</f>
        <v>0</v>
      </c>
      <c r="Q487" s="213">
        <v>6.3000000000000003E-4</v>
      </c>
      <c r="R487" s="213">
        <f>Q487*H487</f>
        <v>6.4625400000000001E-3</v>
      </c>
      <c r="S487" s="213">
        <v>0</v>
      </c>
      <c r="T487" s="214">
        <f>S487*H487</f>
        <v>0</v>
      </c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R487" s="215" t="s">
        <v>141</v>
      </c>
      <c r="AT487" s="215" t="s">
        <v>122</v>
      </c>
      <c r="AU487" s="215" t="s">
        <v>85</v>
      </c>
      <c r="AY487" s="18" t="s">
        <v>119</v>
      </c>
      <c r="BE487" s="216">
        <f>IF(N487="základní",J487,0)</f>
        <v>0</v>
      </c>
      <c r="BF487" s="216">
        <f>IF(N487="snížená",J487,0)</f>
        <v>0</v>
      </c>
      <c r="BG487" s="216">
        <f>IF(N487="zákl. přenesená",J487,0)</f>
        <v>0</v>
      </c>
      <c r="BH487" s="216">
        <f>IF(N487="sníž. přenesená",J487,0)</f>
        <v>0</v>
      </c>
      <c r="BI487" s="216">
        <f>IF(N487="nulová",J487,0)</f>
        <v>0</v>
      </c>
      <c r="BJ487" s="18" t="s">
        <v>83</v>
      </c>
      <c r="BK487" s="216">
        <f>ROUND(I487*H487,2)</f>
        <v>0</v>
      </c>
      <c r="BL487" s="18" t="s">
        <v>141</v>
      </c>
      <c r="BM487" s="215" t="s">
        <v>760</v>
      </c>
    </row>
    <row r="488" spans="1:65" s="13" customFormat="1">
      <c r="B488" s="217"/>
      <c r="C488" s="218"/>
      <c r="D488" s="219" t="s">
        <v>129</v>
      </c>
      <c r="E488" s="220" t="s">
        <v>1</v>
      </c>
      <c r="F488" s="221" t="s">
        <v>761</v>
      </c>
      <c r="G488" s="218"/>
      <c r="H488" s="220" t="s">
        <v>1</v>
      </c>
      <c r="I488" s="222"/>
      <c r="J488" s="218"/>
      <c r="K488" s="218"/>
      <c r="L488" s="223"/>
      <c r="M488" s="224"/>
      <c r="N488" s="225"/>
      <c r="O488" s="225"/>
      <c r="P488" s="225"/>
      <c r="Q488" s="225"/>
      <c r="R488" s="225"/>
      <c r="S488" s="225"/>
      <c r="T488" s="226"/>
      <c r="AT488" s="227" t="s">
        <v>129</v>
      </c>
      <c r="AU488" s="227" t="s">
        <v>85</v>
      </c>
      <c r="AV488" s="13" t="s">
        <v>83</v>
      </c>
      <c r="AW488" s="13" t="s">
        <v>32</v>
      </c>
      <c r="AX488" s="13" t="s">
        <v>75</v>
      </c>
      <c r="AY488" s="227" t="s">
        <v>119</v>
      </c>
    </row>
    <row r="489" spans="1:65" s="14" customFormat="1">
      <c r="B489" s="228"/>
      <c r="C489" s="229"/>
      <c r="D489" s="219" t="s">
        <v>129</v>
      </c>
      <c r="E489" s="230" t="s">
        <v>1</v>
      </c>
      <c r="F489" s="231" t="s">
        <v>762</v>
      </c>
      <c r="G489" s="229"/>
      <c r="H489" s="232">
        <v>1.65</v>
      </c>
      <c r="I489" s="233"/>
      <c r="J489" s="229"/>
      <c r="K489" s="229"/>
      <c r="L489" s="234"/>
      <c r="M489" s="235"/>
      <c r="N489" s="236"/>
      <c r="O489" s="236"/>
      <c r="P489" s="236"/>
      <c r="Q489" s="236"/>
      <c r="R489" s="236"/>
      <c r="S489" s="236"/>
      <c r="T489" s="237"/>
      <c r="AT489" s="238" t="s">
        <v>129</v>
      </c>
      <c r="AU489" s="238" t="s">
        <v>85</v>
      </c>
      <c r="AV489" s="14" t="s">
        <v>85</v>
      </c>
      <c r="AW489" s="14" t="s">
        <v>32</v>
      </c>
      <c r="AX489" s="14" t="s">
        <v>75</v>
      </c>
      <c r="AY489" s="238" t="s">
        <v>119</v>
      </c>
    </row>
    <row r="490" spans="1:65" s="14" customFormat="1">
      <c r="B490" s="228"/>
      <c r="C490" s="229"/>
      <c r="D490" s="219" t="s">
        <v>129</v>
      </c>
      <c r="E490" s="230" t="s">
        <v>1</v>
      </c>
      <c r="F490" s="231" t="s">
        <v>763</v>
      </c>
      <c r="G490" s="229"/>
      <c r="H490" s="232">
        <v>1.0740000000000001</v>
      </c>
      <c r="I490" s="233"/>
      <c r="J490" s="229"/>
      <c r="K490" s="229"/>
      <c r="L490" s="234"/>
      <c r="M490" s="235"/>
      <c r="N490" s="236"/>
      <c r="O490" s="236"/>
      <c r="P490" s="236"/>
      <c r="Q490" s="236"/>
      <c r="R490" s="236"/>
      <c r="S490" s="236"/>
      <c r="T490" s="237"/>
      <c r="AT490" s="238" t="s">
        <v>129</v>
      </c>
      <c r="AU490" s="238" t="s">
        <v>85</v>
      </c>
      <c r="AV490" s="14" t="s">
        <v>85</v>
      </c>
      <c r="AW490" s="14" t="s">
        <v>32</v>
      </c>
      <c r="AX490" s="14" t="s">
        <v>75</v>
      </c>
      <c r="AY490" s="238" t="s">
        <v>119</v>
      </c>
    </row>
    <row r="491" spans="1:65" s="14" customFormat="1">
      <c r="B491" s="228"/>
      <c r="C491" s="229"/>
      <c r="D491" s="219" t="s">
        <v>129</v>
      </c>
      <c r="E491" s="230" t="s">
        <v>1</v>
      </c>
      <c r="F491" s="231" t="s">
        <v>764</v>
      </c>
      <c r="G491" s="229"/>
      <c r="H491" s="232">
        <v>6.1680000000000001</v>
      </c>
      <c r="I491" s="233"/>
      <c r="J491" s="229"/>
      <c r="K491" s="229"/>
      <c r="L491" s="234"/>
      <c r="M491" s="235"/>
      <c r="N491" s="236"/>
      <c r="O491" s="236"/>
      <c r="P491" s="236"/>
      <c r="Q491" s="236"/>
      <c r="R491" s="236"/>
      <c r="S491" s="236"/>
      <c r="T491" s="237"/>
      <c r="AT491" s="238" t="s">
        <v>129</v>
      </c>
      <c r="AU491" s="238" t="s">
        <v>85</v>
      </c>
      <c r="AV491" s="14" t="s">
        <v>85</v>
      </c>
      <c r="AW491" s="14" t="s">
        <v>32</v>
      </c>
      <c r="AX491" s="14" t="s">
        <v>75</v>
      </c>
      <c r="AY491" s="238" t="s">
        <v>119</v>
      </c>
    </row>
    <row r="492" spans="1:65" s="14" customFormat="1">
      <c r="B492" s="228"/>
      <c r="C492" s="229"/>
      <c r="D492" s="219" t="s">
        <v>129</v>
      </c>
      <c r="E492" s="230" t="s">
        <v>1</v>
      </c>
      <c r="F492" s="231" t="s">
        <v>765</v>
      </c>
      <c r="G492" s="229"/>
      <c r="H492" s="232">
        <v>1.3660000000000001</v>
      </c>
      <c r="I492" s="233"/>
      <c r="J492" s="229"/>
      <c r="K492" s="229"/>
      <c r="L492" s="234"/>
      <c r="M492" s="235"/>
      <c r="N492" s="236"/>
      <c r="O492" s="236"/>
      <c r="P492" s="236"/>
      <c r="Q492" s="236"/>
      <c r="R492" s="236"/>
      <c r="S492" s="236"/>
      <c r="T492" s="237"/>
      <c r="AT492" s="238" t="s">
        <v>129</v>
      </c>
      <c r="AU492" s="238" t="s">
        <v>85</v>
      </c>
      <c r="AV492" s="14" t="s">
        <v>85</v>
      </c>
      <c r="AW492" s="14" t="s">
        <v>32</v>
      </c>
      <c r="AX492" s="14" t="s">
        <v>75</v>
      </c>
      <c r="AY492" s="238" t="s">
        <v>119</v>
      </c>
    </row>
    <row r="493" spans="1:65" s="15" customFormat="1">
      <c r="B493" s="244"/>
      <c r="C493" s="245"/>
      <c r="D493" s="219" t="s">
        <v>129</v>
      </c>
      <c r="E493" s="246" t="s">
        <v>1</v>
      </c>
      <c r="F493" s="247" t="s">
        <v>296</v>
      </c>
      <c r="G493" s="245"/>
      <c r="H493" s="248">
        <v>10.257999999999999</v>
      </c>
      <c r="I493" s="249"/>
      <c r="J493" s="245"/>
      <c r="K493" s="245"/>
      <c r="L493" s="250"/>
      <c r="M493" s="251"/>
      <c r="N493" s="252"/>
      <c r="O493" s="252"/>
      <c r="P493" s="252"/>
      <c r="Q493" s="252"/>
      <c r="R493" s="252"/>
      <c r="S493" s="252"/>
      <c r="T493" s="253"/>
      <c r="AT493" s="254" t="s">
        <v>129</v>
      </c>
      <c r="AU493" s="254" t="s">
        <v>85</v>
      </c>
      <c r="AV493" s="15" t="s">
        <v>141</v>
      </c>
      <c r="AW493" s="15" t="s">
        <v>32</v>
      </c>
      <c r="AX493" s="15" t="s">
        <v>83</v>
      </c>
      <c r="AY493" s="254" t="s">
        <v>119</v>
      </c>
    </row>
    <row r="494" spans="1:65" s="2" customFormat="1" ht="36">
      <c r="A494" s="35"/>
      <c r="B494" s="36"/>
      <c r="C494" s="204" t="s">
        <v>766</v>
      </c>
      <c r="D494" s="204" t="s">
        <v>122</v>
      </c>
      <c r="E494" s="205" t="s">
        <v>767</v>
      </c>
      <c r="F494" s="206" t="s">
        <v>768</v>
      </c>
      <c r="G494" s="207" t="s">
        <v>216</v>
      </c>
      <c r="H494" s="208">
        <v>34.44</v>
      </c>
      <c r="I494" s="209"/>
      <c r="J494" s="210">
        <f>ROUND(I494*H494,2)</f>
        <v>0</v>
      </c>
      <c r="K494" s="206" t="s">
        <v>126</v>
      </c>
      <c r="L494" s="40"/>
      <c r="M494" s="211" t="s">
        <v>1</v>
      </c>
      <c r="N494" s="212" t="s">
        <v>40</v>
      </c>
      <c r="O494" s="72"/>
      <c r="P494" s="213">
        <f>O494*H494</f>
        <v>0</v>
      </c>
      <c r="Q494" s="213">
        <v>1.7000000000000001E-4</v>
      </c>
      <c r="R494" s="213">
        <f>Q494*H494</f>
        <v>5.8548000000000003E-3</v>
      </c>
      <c r="S494" s="213">
        <v>0</v>
      </c>
      <c r="T494" s="214">
        <f>S494*H494</f>
        <v>0</v>
      </c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R494" s="215" t="s">
        <v>141</v>
      </c>
      <c r="AT494" s="215" t="s">
        <v>122</v>
      </c>
      <c r="AU494" s="215" t="s">
        <v>85</v>
      </c>
      <c r="AY494" s="18" t="s">
        <v>119</v>
      </c>
      <c r="BE494" s="216">
        <f>IF(N494="základní",J494,0)</f>
        <v>0</v>
      </c>
      <c r="BF494" s="216">
        <f>IF(N494="snížená",J494,0)</f>
        <v>0</v>
      </c>
      <c r="BG494" s="216">
        <f>IF(N494="zákl. přenesená",J494,0)</f>
        <v>0</v>
      </c>
      <c r="BH494" s="216">
        <f>IF(N494="sníž. přenesená",J494,0)</f>
        <v>0</v>
      </c>
      <c r="BI494" s="216">
        <f>IF(N494="nulová",J494,0)</f>
        <v>0</v>
      </c>
      <c r="BJ494" s="18" t="s">
        <v>83</v>
      </c>
      <c r="BK494" s="216">
        <f>ROUND(I494*H494,2)</f>
        <v>0</v>
      </c>
      <c r="BL494" s="18" t="s">
        <v>141</v>
      </c>
      <c r="BM494" s="215" t="s">
        <v>769</v>
      </c>
    </row>
    <row r="495" spans="1:65" s="13" customFormat="1">
      <c r="B495" s="217"/>
      <c r="C495" s="218"/>
      <c r="D495" s="219" t="s">
        <v>129</v>
      </c>
      <c r="E495" s="220" t="s">
        <v>1</v>
      </c>
      <c r="F495" s="221" t="s">
        <v>761</v>
      </c>
      <c r="G495" s="218"/>
      <c r="H495" s="220" t="s">
        <v>1</v>
      </c>
      <c r="I495" s="222"/>
      <c r="J495" s="218"/>
      <c r="K495" s="218"/>
      <c r="L495" s="223"/>
      <c r="M495" s="224"/>
      <c r="N495" s="225"/>
      <c r="O495" s="225"/>
      <c r="P495" s="225"/>
      <c r="Q495" s="225"/>
      <c r="R495" s="225"/>
      <c r="S495" s="225"/>
      <c r="T495" s="226"/>
      <c r="AT495" s="227" t="s">
        <v>129</v>
      </c>
      <c r="AU495" s="227" t="s">
        <v>85</v>
      </c>
      <c r="AV495" s="13" t="s">
        <v>83</v>
      </c>
      <c r="AW495" s="13" t="s">
        <v>32</v>
      </c>
      <c r="AX495" s="13" t="s">
        <v>75</v>
      </c>
      <c r="AY495" s="227" t="s">
        <v>119</v>
      </c>
    </row>
    <row r="496" spans="1:65" s="14" customFormat="1">
      <c r="B496" s="228"/>
      <c r="C496" s="229"/>
      <c r="D496" s="219" t="s">
        <v>129</v>
      </c>
      <c r="E496" s="230" t="s">
        <v>1</v>
      </c>
      <c r="F496" s="231" t="s">
        <v>770</v>
      </c>
      <c r="G496" s="229"/>
      <c r="H496" s="232">
        <v>3.5</v>
      </c>
      <c r="I496" s="233"/>
      <c r="J496" s="229"/>
      <c r="K496" s="229"/>
      <c r="L496" s="234"/>
      <c r="M496" s="235"/>
      <c r="N496" s="236"/>
      <c r="O496" s="236"/>
      <c r="P496" s="236"/>
      <c r="Q496" s="236"/>
      <c r="R496" s="236"/>
      <c r="S496" s="236"/>
      <c r="T496" s="237"/>
      <c r="AT496" s="238" t="s">
        <v>129</v>
      </c>
      <c r="AU496" s="238" t="s">
        <v>85</v>
      </c>
      <c r="AV496" s="14" t="s">
        <v>85</v>
      </c>
      <c r="AW496" s="14" t="s">
        <v>32</v>
      </c>
      <c r="AX496" s="14" t="s">
        <v>75</v>
      </c>
      <c r="AY496" s="238" t="s">
        <v>119</v>
      </c>
    </row>
    <row r="497" spans="1:65" s="14" customFormat="1">
      <c r="B497" s="228"/>
      <c r="C497" s="229"/>
      <c r="D497" s="219" t="s">
        <v>129</v>
      </c>
      <c r="E497" s="230" t="s">
        <v>1</v>
      </c>
      <c r="F497" s="231" t="s">
        <v>771</v>
      </c>
      <c r="G497" s="229"/>
      <c r="H497" s="232">
        <v>4.3600000000000003</v>
      </c>
      <c r="I497" s="233"/>
      <c r="J497" s="229"/>
      <c r="K497" s="229"/>
      <c r="L497" s="234"/>
      <c r="M497" s="235"/>
      <c r="N497" s="236"/>
      <c r="O497" s="236"/>
      <c r="P497" s="236"/>
      <c r="Q497" s="236"/>
      <c r="R497" s="236"/>
      <c r="S497" s="236"/>
      <c r="T497" s="237"/>
      <c r="AT497" s="238" t="s">
        <v>129</v>
      </c>
      <c r="AU497" s="238" t="s">
        <v>85</v>
      </c>
      <c r="AV497" s="14" t="s">
        <v>85</v>
      </c>
      <c r="AW497" s="14" t="s">
        <v>32</v>
      </c>
      <c r="AX497" s="14" t="s">
        <v>75</v>
      </c>
      <c r="AY497" s="238" t="s">
        <v>119</v>
      </c>
    </row>
    <row r="498" spans="1:65" s="14" customFormat="1">
      <c r="B498" s="228"/>
      <c r="C498" s="229"/>
      <c r="D498" s="219" t="s">
        <v>129</v>
      </c>
      <c r="E498" s="230" t="s">
        <v>1</v>
      </c>
      <c r="F498" s="231" t="s">
        <v>772</v>
      </c>
      <c r="G498" s="229"/>
      <c r="H498" s="232">
        <v>22</v>
      </c>
      <c r="I498" s="233"/>
      <c r="J498" s="229"/>
      <c r="K498" s="229"/>
      <c r="L498" s="234"/>
      <c r="M498" s="235"/>
      <c r="N498" s="236"/>
      <c r="O498" s="236"/>
      <c r="P498" s="236"/>
      <c r="Q498" s="236"/>
      <c r="R498" s="236"/>
      <c r="S498" s="236"/>
      <c r="T498" s="237"/>
      <c r="AT498" s="238" t="s">
        <v>129</v>
      </c>
      <c r="AU498" s="238" t="s">
        <v>85</v>
      </c>
      <c r="AV498" s="14" t="s">
        <v>85</v>
      </c>
      <c r="AW498" s="14" t="s">
        <v>32</v>
      </c>
      <c r="AX498" s="14" t="s">
        <v>75</v>
      </c>
      <c r="AY498" s="238" t="s">
        <v>119</v>
      </c>
    </row>
    <row r="499" spans="1:65" s="14" customFormat="1">
      <c r="B499" s="228"/>
      <c r="C499" s="229"/>
      <c r="D499" s="219" t="s">
        <v>129</v>
      </c>
      <c r="E499" s="230" t="s">
        <v>1</v>
      </c>
      <c r="F499" s="231" t="s">
        <v>773</v>
      </c>
      <c r="G499" s="229"/>
      <c r="H499" s="232">
        <v>4.58</v>
      </c>
      <c r="I499" s="233"/>
      <c r="J499" s="229"/>
      <c r="K499" s="229"/>
      <c r="L499" s="234"/>
      <c r="M499" s="235"/>
      <c r="N499" s="236"/>
      <c r="O499" s="236"/>
      <c r="P499" s="236"/>
      <c r="Q499" s="236"/>
      <c r="R499" s="236"/>
      <c r="S499" s="236"/>
      <c r="T499" s="237"/>
      <c r="AT499" s="238" t="s">
        <v>129</v>
      </c>
      <c r="AU499" s="238" t="s">
        <v>85</v>
      </c>
      <c r="AV499" s="14" t="s">
        <v>85</v>
      </c>
      <c r="AW499" s="14" t="s">
        <v>32</v>
      </c>
      <c r="AX499" s="14" t="s">
        <v>75</v>
      </c>
      <c r="AY499" s="238" t="s">
        <v>119</v>
      </c>
    </row>
    <row r="500" spans="1:65" s="15" customFormat="1">
      <c r="B500" s="244"/>
      <c r="C500" s="245"/>
      <c r="D500" s="219" t="s">
        <v>129</v>
      </c>
      <c r="E500" s="246" t="s">
        <v>1</v>
      </c>
      <c r="F500" s="247" t="s">
        <v>296</v>
      </c>
      <c r="G500" s="245"/>
      <c r="H500" s="248">
        <v>34.44</v>
      </c>
      <c r="I500" s="249"/>
      <c r="J500" s="245"/>
      <c r="K500" s="245"/>
      <c r="L500" s="250"/>
      <c r="M500" s="251"/>
      <c r="N500" s="252"/>
      <c r="O500" s="252"/>
      <c r="P500" s="252"/>
      <c r="Q500" s="252"/>
      <c r="R500" s="252"/>
      <c r="S500" s="252"/>
      <c r="T500" s="253"/>
      <c r="AT500" s="254" t="s">
        <v>129</v>
      </c>
      <c r="AU500" s="254" t="s">
        <v>85</v>
      </c>
      <c r="AV500" s="15" t="s">
        <v>141</v>
      </c>
      <c r="AW500" s="15" t="s">
        <v>32</v>
      </c>
      <c r="AX500" s="15" t="s">
        <v>83</v>
      </c>
      <c r="AY500" s="254" t="s">
        <v>119</v>
      </c>
    </row>
    <row r="501" spans="1:65" s="2" customFormat="1" ht="48">
      <c r="A501" s="35"/>
      <c r="B501" s="36"/>
      <c r="C501" s="204" t="s">
        <v>774</v>
      </c>
      <c r="D501" s="204" t="s">
        <v>122</v>
      </c>
      <c r="E501" s="205" t="s">
        <v>775</v>
      </c>
      <c r="F501" s="206" t="s">
        <v>776</v>
      </c>
      <c r="G501" s="207" t="s">
        <v>216</v>
      </c>
      <c r="H501" s="208">
        <v>34.44</v>
      </c>
      <c r="I501" s="209"/>
      <c r="J501" s="210">
        <f>ROUND(I501*H501,2)</f>
        <v>0</v>
      </c>
      <c r="K501" s="206" t="s">
        <v>126</v>
      </c>
      <c r="L501" s="40"/>
      <c r="M501" s="211" t="s">
        <v>1</v>
      </c>
      <c r="N501" s="212" t="s">
        <v>40</v>
      </c>
      <c r="O501" s="72"/>
      <c r="P501" s="213">
        <f>O501*H501</f>
        <v>0</v>
      </c>
      <c r="Q501" s="213">
        <v>7.5000000000000002E-4</v>
      </c>
      <c r="R501" s="213">
        <f>Q501*H501</f>
        <v>2.5829999999999999E-2</v>
      </c>
      <c r="S501" s="213">
        <v>0</v>
      </c>
      <c r="T501" s="214">
        <f>S501*H501</f>
        <v>0</v>
      </c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  <c r="AR501" s="215" t="s">
        <v>141</v>
      </c>
      <c r="AT501" s="215" t="s">
        <v>122</v>
      </c>
      <c r="AU501" s="215" t="s">
        <v>85</v>
      </c>
      <c r="AY501" s="18" t="s">
        <v>119</v>
      </c>
      <c r="BE501" s="216">
        <f>IF(N501="základní",J501,0)</f>
        <v>0</v>
      </c>
      <c r="BF501" s="216">
        <f>IF(N501="snížená",J501,0)</f>
        <v>0</v>
      </c>
      <c r="BG501" s="216">
        <f>IF(N501="zákl. přenesená",J501,0)</f>
        <v>0</v>
      </c>
      <c r="BH501" s="216">
        <f>IF(N501="sníž. přenesená",J501,0)</f>
        <v>0</v>
      </c>
      <c r="BI501" s="216">
        <f>IF(N501="nulová",J501,0)</f>
        <v>0</v>
      </c>
      <c r="BJ501" s="18" t="s">
        <v>83</v>
      </c>
      <c r="BK501" s="216">
        <f>ROUND(I501*H501,2)</f>
        <v>0</v>
      </c>
      <c r="BL501" s="18" t="s">
        <v>141</v>
      </c>
      <c r="BM501" s="215" t="s">
        <v>777</v>
      </c>
    </row>
    <row r="502" spans="1:65" s="13" customFormat="1">
      <c r="B502" s="217"/>
      <c r="C502" s="218"/>
      <c r="D502" s="219" t="s">
        <v>129</v>
      </c>
      <c r="E502" s="220" t="s">
        <v>1</v>
      </c>
      <c r="F502" s="221" t="s">
        <v>761</v>
      </c>
      <c r="G502" s="218"/>
      <c r="H502" s="220" t="s">
        <v>1</v>
      </c>
      <c r="I502" s="222"/>
      <c r="J502" s="218"/>
      <c r="K502" s="218"/>
      <c r="L502" s="223"/>
      <c r="M502" s="224"/>
      <c r="N502" s="225"/>
      <c r="O502" s="225"/>
      <c r="P502" s="225"/>
      <c r="Q502" s="225"/>
      <c r="R502" s="225"/>
      <c r="S502" s="225"/>
      <c r="T502" s="226"/>
      <c r="AT502" s="227" t="s">
        <v>129</v>
      </c>
      <c r="AU502" s="227" t="s">
        <v>85</v>
      </c>
      <c r="AV502" s="13" t="s">
        <v>83</v>
      </c>
      <c r="AW502" s="13" t="s">
        <v>32</v>
      </c>
      <c r="AX502" s="13" t="s">
        <v>75</v>
      </c>
      <c r="AY502" s="227" t="s">
        <v>119</v>
      </c>
    </row>
    <row r="503" spans="1:65" s="13" customFormat="1" ht="33.75">
      <c r="B503" s="217"/>
      <c r="C503" s="218"/>
      <c r="D503" s="219" t="s">
        <v>129</v>
      </c>
      <c r="E503" s="220" t="s">
        <v>1</v>
      </c>
      <c r="F503" s="221" t="s">
        <v>778</v>
      </c>
      <c r="G503" s="218"/>
      <c r="H503" s="220" t="s">
        <v>1</v>
      </c>
      <c r="I503" s="222"/>
      <c r="J503" s="218"/>
      <c r="K503" s="218"/>
      <c r="L503" s="223"/>
      <c r="M503" s="224"/>
      <c r="N503" s="225"/>
      <c r="O503" s="225"/>
      <c r="P503" s="225"/>
      <c r="Q503" s="225"/>
      <c r="R503" s="225"/>
      <c r="S503" s="225"/>
      <c r="T503" s="226"/>
      <c r="AT503" s="227" t="s">
        <v>129</v>
      </c>
      <c r="AU503" s="227" t="s">
        <v>85</v>
      </c>
      <c r="AV503" s="13" t="s">
        <v>83</v>
      </c>
      <c r="AW503" s="13" t="s">
        <v>32</v>
      </c>
      <c r="AX503" s="13" t="s">
        <v>75</v>
      </c>
      <c r="AY503" s="227" t="s">
        <v>119</v>
      </c>
    </row>
    <row r="504" spans="1:65" s="14" customFormat="1">
      <c r="B504" s="228"/>
      <c r="C504" s="229"/>
      <c r="D504" s="219" t="s">
        <v>129</v>
      </c>
      <c r="E504" s="230" t="s">
        <v>1</v>
      </c>
      <c r="F504" s="231" t="s">
        <v>770</v>
      </c>
      <c r="G504" s="229"/>
      <c r="H504" s="232">
        <v>3.5</v>
      </c>
      <c r="I504" s="233"/>
      <c r="J504" s="229"/>
      <c r="K504" s="229"/>
      <c r="L504" s="234"/>
      <c r="M504" s="235"/>
      <c r="N504" s="236"/>
      <c r="O504" s="236"/>
      <c r="P504" s="236"/>
      <c r="Q504" s="236"/>
      <c r="R504" s="236"/>
      <c r="S504" s="236"/>
      <c r="T504" s="237"/>
      <c r="AT504" s="238" t="s">
        <v>129</v>
      </c>
      <c r="AU504" s="238" t="s">
        <v>85</v>
      </c>
      <c r="AV504" s="14" t="s">
        <v>85</v>
      </c>
      <c r="AW504" s="14" t="s">
        <v>32</v>
      </c>
      <c r="AX504" s="14" t="s">
        <v>75</v>
      </c>
      <c r="AY504" s="238" t="s">
        <v>119</v>
      </c>
    </row>
    <row r="505" spans="1:65" s="14" customFormat="1">
      <c r="B505" s="228"/>
      <c r="C505" s="229"/>
      <c r="D505" s="219" t="s">
        <v>129</v>
      </c>
      <c r="E505" s="230" t="s">
        <v>1</v>
      </c>
      <c r="F505" s="231" t="s">
        <v>771</v>
      </c>
      <c r="G505" s="229"/>
      <c r="H505" s="232">
        <v>4.3600000000000003</v>
      </c>
      <c r="I505" s="233"/>
      <c r="J505" s="229"/>
      <c r="K505" s="229"/>
      <c r="L505" s="234"/>
      <c r="M505" s="235"/>
      <c r="N505" s="236"/>
      <c r="O505" s="236"/>
      <c r="P505" s="236"/>
      <c r="Q505" s="236"/>
      <c r="R505" s="236"/>
      <c r="S505" s="236"/>
      <c r="T505" s="237"/>
      <c r="AT505" s="238" t="s">
        <v>129</v>
      </c>
      <c r="AU505" s="238" t="s">
        <v>85</v>
      </c>
      <c r="AV505" s="14" t="s">
        <v>85</v>
      </c>
      <c r="AW505" s="14" t="s">
        <v>32</v>
      </c>
      <c r="AX505" s="14" t="s">
        <v>75</v>
      </c>
      <c r="AY505" s="238" t="s">
        <v>119</v>
      </c>
    </row>
    <row r="506" spans="1:65" s="14" customFormat="1">
      <c r="B506" s="228"/>
      <c r="C506" s="229"/>
      <c r="D506" s="219" t="s">
        <v>129</v>
      </c>
      <c r="E506" s="230" t="s">
        <v>1</v>
      </c>
      <c r="F506" s="231" t="s">
        <v>772</v>
      </c>
      <c r="G506" s="229"/>
      <c r="H506" s="232">
        <v>22</v>
      </c>
      <c r="I506" s="233"/>
      <c r="J506" s="229"/>
      <c r="K506" s="229"/>
      <c r="L506" s="234"/>
      <c r="M506" s="235"/>
      <c r="N506" s="236"/>
      <c r="O506" s="236"/>
      <c r="P506" s="236"/>
      <c r="Q506" s="236"/>
      <c r="R506" s="236"/>
      <c r="S506" s="236"/>
      <c r="T506" s="237"/>
      <c r="AT506" s="238" t="s">
        <v>129</v>
      </c>
      <c r="AU506" s="238" t="s">
        <v>85</v>
      </c>
      <c r="AV506" s="14" t="s">
        <v>85</v>
      </c>
      <c r="AW506" s="14" t="s">
        <v>32</v>
      </c>
      <c r="AX506" s="14" t="s">
        <v>75</v>
      </c>
      <c r="AY506" s="238" t="s">
        <v>119</v>
      </c>
    </row>
    <row r="507" spans="1:65" s="14" customFormat="1">
      <c r="B507" s="228"/>
      <c r="C507" s="229"/>
      <c r="D507" s="219" t="s">
        <v>129</v>
      </c>
      <c r="E507" s="230" t="s">
        <v>1</v>
      </c>
      <c r="F507" s="231" t="s">
        <v>773</v>
      </c>
      <c r="G507" s="229"/>
      <c r="H507" s="232">
        <v>4.58</v>
      </c>
      <c r="I507" s="233"/>
      <c r="J507" s="229"/>
      <c r="K507" s="229"/>
      <c r="L507" s="234"/>
      <c r="M507" s="235"/>
      <c r="N507" s="236"/>
      <c r="O507" s="236"/>
      <c r="P507" s="236"/>
      <c r="Q507" s="236"/>
      <c r="R507" s="236"/>
      <c r="S507" s="236"/>
      <c r="T507" s="237"/>
      <c r="AT507" s="238" t="s">
        <v>129</v>
      </c>
      <c r="AU507" s="238" t="s">
        <v>85</v>
      </c>
      <c r="AV507" s="14" t="s">
        <v>85</v>
      </c>
      <c r="AW507" s="14" t="s">
        <v>32</v>
      </c>
      <c r="AX507" s="14" t="s">
        <v>75</v>
      </c>
      <c r="AY507" s="238" t="s">
        <v>119</v>
      </c>
    </row>
    <row r="508" spans="1:65" s="15" customFormat="1">
      <c r="B508" s="244"/>
      <c r="C508" s="245"/>
      <c r="D508" s="219" t="s">
        <v>129</v>
      </c>
      <c r="E508" s="246" t="s">
        <v>1</v>
      </c>
      <c r="F508" s="247" t="s">
        <v>296</v>
      </c>
      <c r="G508" s="245"/>
      <c r="H508" s="248">
        <v>34.44</v>
      </c>
      <c r="I508" s="249"/>
      <c r="J508" s="245"/>
      <c r="K508" s="245"/>
      <c r="L508" s="250"/>
      <c r="M508" s="251"/>
      <c r="N508" s="252"/>
      <c r="O508" s="252"/>
      <c r="P508" s="252"/>
      <c r="Q508" s="252"/>
      <c r="R508" s="252"/>
      <c r="S508" s="252"/>
      <c r="T508" s="253"/>
      <c r="AT508" s="254" t="s">
        <v>129</v>
      </c>
      <c r="AU508" s="254" t="s">
        <v>85</v>
      </c>
      <c r="AV508" s="15" t="s">
        <v>141</v>
      </c>
      <c r="AW508" s="15" t="s">
        <v>32</v>
      </c>
      <c r="AX508" s="15" t="s">
        <v>83</v>
      </c>
      <c r="AY508" s="254" t="s">
        <v>119</v>
      </c>
    </row>
    <row r="509" spans="1:65" s="2" customFormat="1" ht="24">
      <c r="A509" s="35"/>
      <c r="B509" s="36"/>
      <c r="C509" s="204" t="s">
        <v>779</v>
      </c>
      <c r="D509" s="204" t="s">
        <v>122</v>
      </c>
      <c r="E509" s="205" t="s">
        <v>780</v>
      </c>
      <c r="F509" s="206" t="s">
        <v>781</v>
      </c>
      <c r="G509" s="207" t="s">
        <v>216</v>
      </c>
      <c r="H509" s="208">
        <v>15.5</v>
      </c>
      <c r="I509" s="209"/>
      <c r="J509" s="210">
        <f>ROUND(I509*H509,2)</f>
        <v>0</v>
      </c>
      <c r="K509" s="206" t="s">
        <v>126</v>
      </c>
      <c r="L509" s="40"/>
      <c r="M509" s="211" t="s">
        <v>1</v>
      </c>
      <c r="N509" s="212" t="s">
        <v>40</v>
      </c>
      <c r="O509" s="72"/>
      <c r="P509" s="213">
        <f>O509*H509</f>
        <v>0</v>
      </c>
      <c r="Q509" s="213">
        <v>0.29221000000000003</v>
      </c>
      <c r="R509" s="213">
        <f>Q509*H509</f>
        <v>4.529255</v>
      </c>
      <c r="S509" s="213">
        <v>0</v>
      </c>
      <c r="T509" s="214">
        <f>S509*H509</f>
        <v>0</v>
      </c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R509" s="215" t="s">
        <v>141</v>
      </c>
      <c r="AT509" s="215" t="s">
        <v>122</v>
      </c>
      <c r="AU509" s="215" t="s">
        <v>85</v>
      </c>
      <c r="AY509" s="18" t="s">
        <v>119</v>
      </c>
      <c r="BE509" s="216">
        <f>IF(N509="základní",J509,0)</f>
        <v>0</v>
      </c>
      <c r="BF509" s="216">
        <f>IF(N509="snížená",J509,0)</f>
        <v>0</v>
      </c>
      <c r="BG509" s="216">
        <f>IF(N509="zákl. přenesená",J509,0)</f>
        <v>0</v>
      </c>
      <c r="BH509" s="216">
        <f>IF(N509="sníž. přenesená",J509,0)</f>
        <v>0</v>
      </c>
      <c r="BI509" s="216">
        <f>IF(N509="nulová",J509,0)</f>
        <v>0</v>
      </c>
      <c r="BJ509" s="18" t="s">
        <v>83</v>
      </c>
      <c r="BK509" s="216">
        <f>ROUND(I509*H509,2)</f>
        <v>0</v>
      </c>
      <c r="BL509" s="18" t="s">
        <v>141</v>
      </c>
      <c r="BM509" s="215" t="s">
        <v>782</v>
      </c>
    </row>
    <row r="510" spans="1:65" s="2" customFormat="1" ht="36">
      <c r="A510" s="35"/>
      <c r="B510" s="36"/>
      <c r="C510" s="266" t="s">
        <v>783</v>
      </c>
      <c r="D510" s="266" t="s">
        <v>390</v>
      </c>
      <c r="E510" s="267" t="s">
        <v>784</v>
      </c>
      <c r="F510" s="268" t="s">
        <v>785</v>
      </c>
      <c r="G510" s="269" t="s">
        <v>786</v>
      </c>
      <c r="H510" s="270">
        <v>2</v>
      </c>
      <c r="I510" s="271"/>
      <c r="J510" s="272">
        <f>ROUND(I510*H510,2)</f>
        <v>0</v>
      </c>
      <c r="K510" s="268" t="s">
        <v>126</v>
      </c>
      <c r="L510" s="273"/>
      <c r="M510" s="274" t="s">
        <v>1</v>
      </c>
      <c r="N510" s="275" t="s">
        <v>40</v>
      </c>
      <c r="O510" s="72"/>
      <c r="P510" s="213">
        <f>O510*H510</f>
        <v>0</v>
      </c>
      <c r="Q510" s="213">
        <v>1.6E-2</v>
      </c>
      <c r="R510" s="213">
        <f>Q510*H510</f>
        <v>3.2000000000000001E-2</v>
      </c>
      <c r="S510" s="213">
        <v>0</v>
      </c>
      <c r="T510" s="214">
        <f>S510*H510</f>
        <v>0</v>
      </c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R510" s="215" t="s">
        <v>175</v>
      </c>
      <c r="AT510" s="215" t="s">
        <v>390</v>
      </c>
      <c r="AU510" s="215" t="s">
        <v>85</v>
      </c>
      <c r="AY510" s="18" t="s">
        <v>119</v>
      </c>
      <c r="BE510" s="216">
        <f>IF(N510="základní",J510,0)</f>
        <v>0</v>
      </c>
      <c r="BF510" s="216">
        <f>IF(N510="snížená",J510,0)</f>
        <v>0</v>
      </c>
      <c r="BG510" s="216">
        <f>IF(N510="zákl. přenesená",J510,0)</f>
        <v>0</v>
      </c>
      <c r="BH510" s="216">
        <f>IF(N510="sníž. přenesená",J510,0)</f>
        <v>0</v>
      </c>
      <c r="BI510" s="216">
        <f>IF(N510="nulová",J510,0)</f>
        <v>0</v>
      </c>
      <c r="BJ510" s="18" t="s">
        <v>83</v>
      </c>
      <c r="BK510" s="216">
        <f>ROUND(I510*H510,2)</f>
        <v>0</v>
      </c>
      <c r="BL510" s="18" t="s">
        <v>141</v>
      </c>
      <c r="BM510" s="215" t="s">
        <v>787</v>
      </c>
    </row>
    <row r="511" spans="1:65" s="13" customFormat="1">
      <c r="B511" s="217"/>
      <c r="C511" s="218"/>
      <c r="D511" s="219" t="s">
        <v>129</v>
      </c>
      <c r="E511" s="220" t="s">
        <v>1</v>
      </c>
      <c r="F511" s="221" t="s">
        <v>507</v>
      </c>
      <c r="G511" s="218"/>
      <c r="H511" s="220" t="s">
        <v>1</v>
      </c>
      <c r="I511" s="222"/>
      <c r="J511" s="218"/>
      <c r="K511" s="218"/>
      <c r="L511" s="223"/>
      <c r="M511" s="224"/>
      <c r="N511" s="225"/>
      <c r="O511" s="225"/>
      <c r="P511" s="225"/>
      <c r="Q511" s="225"/>
      <c r="R511" s="225"/>
      <c r="S511" s="225"/>
      <c r="T511" s="226"/>
      <c r="AT511" s="227" t="s">
        <v>129</v>
      </c>
      <c r="AU511" s="227" t="s">
        <v>85</v>
      </c>
      <c r="AV511" s="13" t="s">
        <v>83</v>
      </c>
      <c r="AW511" s="13" t="s">
        <v>32</v>
      </c>
      <c r="AX511" s="13" t="s">
        <v>75</v>
      </c>
      <c r="AY511" s="227" t="s">
        <v>119</v>
      </c>
    </row>
    <row r="512" spans="1:65" s="14" customFormat="1">
      <c r="B512" s="228"/>
      <c r="C512" s="229"/>
      <c r="D512" s="219" t="s">
        <v>129</v>
      </c>
      <c r="E512" s="230" t="s">
        <v>1</v>
      </c>
      <c r="F512" s="231" t="s">
        <v>85</v>
      </c>
      <c r="G512" s="229"/>
      <c r="H512" s="232">
        <v>2</v>
      </c>
      <c r="I512" s="233"/>
      <c r="J512" s="229"/>
      <c r="K512" s="229"/>
      <c r="L512" s="234"/>
      <c r="M512" s="235"/>
      <c r="N512" s="236"/>
      <c r="O512" s="236"/>
      <c r="P512" s="236"/>
      <c r="Q512" s="236"/>
      <c r="R512" s="236"/>
      <c r="S512" s="236"/>
      <c r="T512" s="237"/>
      <c r="AT512" s="238" t="s">
        <v>129</v>
      </c>
      <c r="AU512" s="238" t="s">
        <v>85</v>
      </c>
      <c r="AV512" s="14" t="s">
        <v>85</v>
      </c>
      <c r="AW512" s="14" t="s">
        <v>32</v>
      </c>
      <c r="AX512" s="14" t="s">
        <v>83</v>
      </c>
      <c r="AY512" s="238" t="s">
        <v>119</v>
      </c>
    </row>
    <row r="513" spans="1:65" s="2" customFormat="1" ht="36">
      <c r="A513" s="35"/>
      <c r="B513" s="36"/>
      <c r="C513" s="266" t="s">
        <v>788</v>
      </c>
      <c r="D513" s="266" t="s">
        <v>390</v>
      </c>
      <c r="E513" s="267" t="s">
        <v>789</v>
      </c>
      <c r="F513" s="268" t="s">
        <v>790</v>
      </c>
      <c r="G513" s="269" t="s">
        <v>786</v>
      </c>
      <c r="H513" s="270">
        <v>2</v>
      </c>
      <c r="I513" s="271"/>
      <c r="J513" s="272">
        <f>ROUND(I513*H513,2)</f>
        <v>0</v>
      </c>
      <c r="K513" s="268" t="s">
        <v>1</v>
      </c>
      <c r="L513" s="273"/>
      <c r="M513" s="274" t="s">
        <v>1</v>
      </c>
      <c r="N513" s="275" t="s">
        <v>40</v>
      </c>
      <c r="O513" s="72"/>
      <c r="P513" s="213">
        <f>O513*H513</f>
        <v>0</v>
      </c>
      <c r="Q513" s="213">
        <v>1.6E-2</v>
      </c>
      <c r="R513" s="213">
        <f>Q513*H513</f>
        <v>3.2000000000000001E-2</v>
      </c>
      <c r="S513" s="213">
        <v>0</v>
      </c>
      <c r="T513" s="214">
        <f>S513*H513</f>
        <v>0</v>
      </c>
      <c r="U513" s="35"/>
      <c r="V513" s="35"/>
      <c r="W513" s="35"/>
      <c r="X513" s="35"/>
      <c r="Y513" s="35"/>
      <c r="Z513" s="35"/>
      <c r="AA513" s="35"/>
      <c r="AB513" s="35"/>
      <c r="AC513" s="35"/>
      <c r="AD513" s="35"/>
      <c r="AE513" s="35"/>
      <c r="AR513" s="215" t="s">
        <v>175</v>
      </c>
      <c r="AT513" s="215" t="s">
        <v>390</v>
      </c>
      <c r="AU513" s="215" t="s">
        <v>85</v>
      </c>
      <c r="AY513" s="18" t="s">
        <v>119</v>
      </c>
      <c r="BE513" s="216">
        <f>IF(N513="základní",J513,0)</f>
        <v>0</v>
      </c>
      <c r="BF513" s="216">
        <f>IF(N513="snížená",J513,0)</f>
        <v>0</v>
      </c>
      <c r="BG513" s="216">
        <f>IF(N513="zákl. přenesená",J513,0)</f>
        <v>0</v>
      </c>
      <c r="BH513" s="216">
        <f>IF(N513="sníž. přenesená",J513,0)</f>
        <v>0</v>
      </c>
      <c r="BI513" s="216">
        <f>IF(N513="nulová",J513,0)</f>
        <v>0</v>
      </c>
      <c r="BJ513" s="18" t="s">
        <v>83</v>
      </c>
      <c r="BK513" s="216">
        <f>ROUND(I513*H513,2)</f>
        <v>0</v>
      </c>
      <c r="BL513" s="18" t="s">
        <v>141</v>
      </c>
      <c r="BM513" s="215" t="s">
        <v>791</v>
      </c>
    </row>
    <row r="514" spans="1:65" s="13" customFormat="1">
      <c r="B514" s="217"/>
      <c r="C514" s="218"/>
      <c r="D514" s="219" t="s">
        <v>129</v>
      </c>
      <c r="E514" s="220" t="s">
        <v>1</v>
      </c>
      <c r="F514" s="221" t="s">
        <v>507</v>
      </c>
      <c r="G514" s="218"/>
      <c r="H514" s="220" t="s">
        <v>1</v>
      </c>
      <c r="I514" s="222"/>
      <c r="J514" s="218"/>
      <c r="K514" s="218"/>
      <c r="L514" s="223"/>
      <c r="M514" s="224"/>
      <c r="N514" s="225"/>
      <c r="O514" s="225"/>
      <c r="P514" s="225"/>
      <c r="Q514" s="225"/>
      <c r="R514" s="225"/>
      <c r="S514" s="225"/>
      <c r="T514" s="226"/>
      <c r="AT514" s="227" t="s">
        <v>129</v>
      </c>
      <c r="AU514" s="227" t="s">
        <v>85</v>
      </c>
      <c r="AV514" s="13" t="s">
        <v>83</v>
      </c>
      <c r="AW514" s="13" t="s">
        <v>32</v>
      </c>
      <c r="AX514" s="13" t="s">
        <v>75</v>
      </c>
      <c r="AY514" s="227" t="s">
        <v>119</v>
      </c>
    </row>
    <row r="515" spans="1:65" s="14" customFormat="1">
      <c r="B515" s="228"/>
      <c r="C515" s="229"/>
      <c r="D515" s="219" t="s">
        <v>129</v>
      </c>
      <c r="E515" s="230" t="s">
        <v>1</v>
      </c>
      <c r="F515" s="231" t="s">
        <v>85</v>
      </c>
      <c r="G515" s="229"/>
      <c r="H515" s="232">
        <v>2</v>
      </c>
      <c r="I515" s="233"/>
      <c r="J515" s="229"/>
      <c r="K515" s="229"/>
      <c r="L515" s="234"/>
      <c r="M515" s="235"/>
      <c r="N515" s="236"/>
      <c r="O515" s="236"/>
      <c r="P515" s="236"/>
      <c r="Q515" s="236"/>
      <c r="R515" s="236"/>
      <c r="S515" s="236"/>
      <c r="T515" s="237"/>
      <c r="AT515" s="238" t="s">
        <v>129</v>
      </c>
      <c r="AU515" s="238" t="s">
        <v>85</v>
      </c>
      <c r="AV515" s="14" t="s">
        <v>85</v>
      </c>
      <c r="AW515" s="14" t="s">
        <v>32</v>
      </c>
      <c r="AX515" s="14" t="s">
        <v>83</v>
      </c>
      <c r="AY515" s="238" t="s">
        <v>119</v>
      </c>
    </row>
    <row r="516" spans="1:65" s="2" customFormat="1" ht="36">
      <c r="A516" s="35"/>
      <c r="B516" s="36"/>
      <c r="C516" s="266" t="s">
        <v>792</v>
      </c>
      <c r="D516" s="266" t="s">
        <v>390</v>
      </c>
      <c r="E516" s="267" t="s">
        <v>793</v>
      </c>
      <c r="F516" s="268" t="s">
        <v>794</v>
      </c>
      <c r="G516" s="269" t="s">
        <v>786</v>
      </c>
      <c r="H516" s="270">
        <v>2</v>
      </c>
      <c r="I516" s="271"/>
      <c r="J516" s="272">
        <f>ROUND(I516*H516,2)</f>
        <v>0</v>
      </c>
      <c r="K516" s="268" t="s">
        <v>1</v>
      </c>
      <c r="L516" s="273"/>
      <c r="M516" s="274" t="s">
        <v>1</v>
      </c>
      <c r="N516" s="275" t="s">
        <v>40</v>
      </c>
      <c r="O516" s="72"/>
      <c r="P516" s="213">
        <f>O516*H516</f>
        <v>0</v>
      </c>
      <c r="Q516" s="213">
        <v>1.6E-2</v>
      </c>
      <c r="R516" s="213">
        <f>Q516*H516</f>
        <v>3.2000000000000001E-2</v>
      </c>
      <c r="S516" s="213">
        <v>0</v>
      </c>
      <c r="T516" s="214">
        <f>S516*H516</f>
        <v>0</v>
      </c>
      <c r="U516" s="35"/>
      <c r="V516" s="35"/>
      <c r="W516" s="35"/>
      <c r="X516" s="35"/>
      <c r="Y516" s="35"/>
      <c r="Z516" s="35"/>
      <c r="AA516" s="35"/>
      <c r="AB516" s="35"/>
      <c r="AC516" s="35"/>
      <c r="AD516" s="35"/>
      <c r="AE516" s="35"/>
      <c r="AR516" s="215" t="s">
        <v>175</v>
      </c>
      <c r="AT516" s="215" t="s">
        <v>390</v>
      </c>
      <c r="AU516" s="215" t="s">
        <v>85</v>
      </c>
      <c r="AY516" s="18" t="s">
        <v>119</v>
      </c>
      <c r="BE516" s="216">
        <f>IF(N516="základní",J516,0)</f>
        <v>0</v>
      </c>
      <c r="BF516" s="216">
        <f>IF(N516="snížená",J516,0)</f>
        <v>0</v>
      </c>
      <c r="BG516" s="216">
        <f>IF(N516="zákl. přenesená",J516,0)</f>
        <v>0</v>
      </c>
      <c r="BH516" s="216">
        <f>IF(N516="sníž. přenesená",J516,0)</f>
        <v>0</v>
      </c>
      <c r="BI516" s="216">
        <f>IF(N516="nulová",J516,0)</f>
        <v>0</v>
      </c>
      <c r="BJ516" s="18" t="s">
        <v>83</v>
      </c>
      <c r="BK516" s="216">
        <f>ROUND(I516*H516,2)</f>
        <v>0</v>
      </c>
      <c r="BL516" s="18" t="s">
        <v>141</v>
      </c>
      <c r="BM516" s="215" t="s">
        <v>795</v>
      </c>
    </row>
    <row r="517" spans="1:65" s="13" customFormat="1">
      <c r="B517" s="217"/>
      <c r="C517" s="218"/>
      <c r="D517" s="219" t="s">
        <v>129</v>
      </c>
      <c r="E517" s="220" t="s">
        <v>1</v>
      </c>
      <c r="F517" s="221" t="s">
        <v>507</v>
      </c>
      <c r="G517" s="218"/>
      <c r="H517" s="220" t="s">
        <v>1</v>
      </c>
      <c r="I517" s="222"/>
      <c r="J517" s="218"/>
      <c r="K517" s="218"/>
      <c r="L517" s="223"/>
      <c r="M517" s="224"/>
      <c r="N517" s="225"/>
      <c r="O517" s="225"/>
      <c r="P517" s="225"/>
      <c r="Q517" s="225"/>
      <c r="R517" s="225"/>
      <c r="S517" s="225"/>
      <c r="T517" s="226"/>
      <c r="AT517" s="227" t="s">
        <v>129</v>
      </c>
      <c r="AU517" s="227" t="s">
        <v>85</v>
      </c>
      <c r="AV517" s="13" t="s">
        <v>83</v>
      </c>
      <c r="AW517" s="13" t="s">
        <v>32</v>
      </c>
      <c r="AX517" s="13" t="s">
        <v>75</v>
      </c>
      <c r="AY517" s="227" t="s">
        <v>119</v>
      </c>
    </row>
    <row r="518" spans="1:65" s="14" customFormat="1">
      <c r="B518" s="228"/>
      <c r="C518" s="229"/>
      <c r="D518" s="219" t="s">
        <v>129</v>
      </c>
      <c r="E518" s="230" t="s">
        <v>1</v>
      </c>
      <c r="F518" s="231" t="s">
        <v>85</v>
      </c>
      <c r="G518" s="229"/>
      <c r="H518" s="232">
        <v>2</v>
      </c>
      <c r="I518" s="233"/>
      <c r="J518" s="229"/>
      <c r="K518" s="229"/>
      <c r="L518" s="234"/>
      <c r="M518" s="235"/>
      <c r="N518" s="236"/>
      <c r="O518" s="236"/>
      <c r="P518" s="236"/>
      <c r="Q518" s="236"/>
      <c r="R518" s="236"/>
      <c r="S518" s="236"/>
      <c r="T518" s="237"/>
      <c r="AT518" s="238" t="s">
        <v>129</v>
      </c>
      <c r="AU518" s="238" t="s">
        <v>85</v>
      </c>
      <c r="AV518" s="14" t="s">
        <v>85</v>
      </c>
      <c r="AW518" s="14" t="s">
        <v>32</v>
      </c>
      <c r="AX518" s="14" t="s">
        <v>83</v>
      </c>
      <c r="AY518" s="238" t="s">
        <v>119</v>
      </c>
    </row>
    <row r="519" spans="1:65" s="2" customFormat="1" ht="36">
      <c r="A519" s="35"/>
      <c r="B519" s="36"/>
      <c r="C519" s="266" t="s">
        <v>796</v>
      </c>
      <c r="D519" s="266" t="s">
        <v>390</v>
      </c>
      <c r="E519" s="267" t="s">
        <v>797</v>
      </c>
      <c r="F519" s="268" t="s">
        <v>798</v>
      </c>
      <c r="G519" s="269" t="s">
        <v>786</v>
      </c>
      <c r="H519" s="270">
        <v>2</v>
      </c>
      <c r="I519" s="271"/>
      <c r="J519" s="272">
        <f>ROUND(I519*H519,2)</f>
        <v>0</v>
      </c>
      <c r="K519" s="268" t="s">
        <v>1</v>
      </c>
      <c r="L519" s="273"/>
      <c r="M519" s="274" t="s">
        <v>1</v>
      </c>
      <c r="N519" s="275" t="s">
        <v>40</v>
      </c>
      <c r="O519" s="72"/>
      <c r="P519" s="213">
        <f>O519*H519</f>
        <v>0</v>
      </c>
      <c r="Q519" s="213">
        <v>1.6E-2</v>
      </c>
      <c r="R519" s="213">
        <f>Q519*H519</f>
        <v>3.2000000000000001E-2</v>
      </c>
      <c r="S519" s="213">
        <v>0</v>
      </c>
      <c r="T519" s="214">
        <f>S519*H519</f>
        <v>0</v>
      </c>
      <c r="U519" s="35"/>
      <c r="V519" s="35"/>
      <c r="W519" s="35"/>
      <c r="X519" s="35"/>
      <c r="Y519" s="35"/>
      <c r="Z519" s="35"/>
      <c r="AA519" s="35"/>
      <c r="AB519" s="35"/>
      <c r="AC519" s="35"/>
      <c r="AD519" s="35"/>
      <c r="AE519" s="35"/>
      <c r="AR519" s="215" t="s">
        <v>175</v>
      </c>
      <c r="AT519" s="215" t="s">
        <v>390</v>
      </c>
      <c r="AU519" s="215" t="s">
        <v>85</v>
      </c>
      <c r="AY519" s="18" t="s">
        <v>119</v>
      </c>
      <c r="BE519" s="216">
        <f>IF(N519="základní",J519,0)</f>
        <v>0</v>
      </c>
      <c r="BF519" s="216">
        <f>IF(N519="snížená",J519,0)</f>
        <v>0</v>
      </c>
      <c r="BG519" s="216">
        <f>IF(N519="zákl. přenesená",J519,0)</f>
        <v>0</v>
      </c>
      <c r="BH519" s="216">
        <f>IF(N519="sníž. přenesená",J519,0)</f>
        <v>0</v>
      </c>
      <c r="BI519" s="216">
        <f>IF(N519="nulová",J519,0)</f>
        <v>0</v>
      </c>
      <c r="BJ519" s="18" t="s">
        <v>83</v>
      </c>
      <c r="BK519" s="216">
        <f>ROUND(I519*H519,2)</f>
        <v>0</v>
      </c>
      <c r="BL519" s="18" t="s">
        <v>141</v>
      </c>
      <c r="BM519" s="215" t="s">
        <v>799</v>
      </c>
    </row>
    <row r="520" spans="1:65" s="13" customFormat="1">
      <c r="B520" s="217"/>
      <c r="C520" s="218"/>
      <c r="D520" s="219" t="s">
        <v>129</v>
      </c>
      <c r="E520" s="220" t="s">
        <v>1</v>
      </c>
      <c r="F520" s="221" t="s">
        <v>507</v>
      </c>
      <c r="G520" s="218"/>
      <c r="H520" s="220" t="s">
        <v>1</v>
      </c>
      <c r="I520" s="222"/>
      <c r="J520" s="218"/>
      <c r="K520" s="218"/>
      <c r="L520" s="223"/>
      <c r="M520" s="224"/>
      <c r="N520" s="225"/>
      <c r="O520" s="225"/>
      <c r="P520" s="225"/>
      <c r="Q520" s="225"/>
      <c r="R520" s="225"/>
      <c r="S520" s="225"/>
      <c r="T520" s="226"/>
      <c r="AT520" s="227" t="s">
        <v>129</v>
      </c>
      <c r="AU520" s="227" t="s">
        <v>85</v>
      </c>
      <c r="AV520" s="13" t="s">
        <v>83</v>
      </c>
      <c r="AW520" s="13" t="s">
        <v>32</v>
      </c>
      <c r="AX520" s="13" t="s">
        <v>75</v>
      </c>
      <c r="AY520" s="227" t="s">
        <v>119</v>
      </c>
    </row>
    <row r="521" spans="1:65" s="14" customFormat="1">
      <c r="B521" s="228"/>
      <c r="C521" s="229"/>
      <c r="D521" s="219" t="s">
        <v>129</v>
      </c>
      <c r="E521" s="230" t="s">
        <v>1</v>
      </c>
      <c r="F521" s="231" t="s">
        <v>85</v>
      </c>
      <c r="G521" s="229"/>
      <c r="H521" s="232">
        <v>2</v>
      </c>
      <c r="I521" s="233"/>
      <c r="J521" s="229"/>
      <c r="K521" s="229"/>
      <c r="L521" s="234"/>
      <c r="M521" s="235"/>
      <c r="N521" s="236"/>
      <c r="O521" s="236"/>
      <c r="P521" s="236"/>
      <c r="Q521" s="236"/>
      <c r="R521" s="236"/>
      <c r="S521" s="236"/>
      <c r="T521" s="237"/>
      <c r="AT521" s="238" t="s">
        <v>129</v>
      </c>
      <c r="AU521" s="238" t="s">
        <v>85</v>
      </c>
      <c r="AV521" s="14" t="s">
        <v>85</v>
      </c>
      <c r="AW521" s="14" t="s">
        <v>32</v>
      </c>
      <c r="AX521" s="14" t="s">
        <v>83</v>
      </c>
      <c r="AY521" s="238" t="s">
        <v>119</v>
      </c>
    </row>
    <row r="522" spans="1:65" s="2" customFormat="1" ht="36">
      <c r="A522" s="35"/>
      <c r="B522" s="36"/>
      <c r="C522" s="266" t="s">
        <v>800</v>
      </c>
      <c r="D522" s="266" t="s">
        <v>390</v>
      </c>
      <c r="E522" s="267" t="s">
        <v>801</v>
      </c>
      <c r="F522" s="268" t="s">
        <v>802</v>
      </c>
      <c r="G522" s="269" t="s">
        <v>786</v>
      </c>
      <c r="H522" s="270">
        <v>2</v>
      </c>
      <c r="I522" s="271"/>
      <c r="J522" s="272">
        <f>ROUND(I522*H522,2)</f>
        <v>0</v>
      </c>
      <c r="K522" s="268" t="s">
        <v>1</v>
      </c>
      <c r="L522" s="273"/>
      <c r="M522" s="274" t="s">
        <v>1</v>
      </c>
      <c r="N522" s="275" t="s">
        <v>40</v>
      </c>
      <c r="O522" s="72"/>
      <c r="P522" s="213">
        <f>O522*H522</f>
        <v>0</v>
      </c>
      <c r="Q522" s="213">
        <v>1.6E-2</v>
      </c>
      <c r="R522" s="213">
        <f>Q522*H522</f>
        <v>3.2000000000000001E-2</v>
      </c>
      <c r="S522" s="213">
        <v>0</v>
      </c>
      <c r="T522" s="214">
        <f>S522*H522</f>
        <v>0</v>
      </c>
      <c r="U522" s="35"/>
      <c r="V522" s="35"/>
      <c r="W522" s="35"/>
      <c r="X522" s="35"/>
      <c r="Y522" s="35"/>
      <c r="Z522" s="35"/>
      <c r="AA522" s="35"/>
      <c r="AB522" s="35"/>
      <c r="AC522" s="35"/>
      <c r="AD522" s="35"/>
      <c r="AE522" s="35"/>
      <c r="AR522" s="215" t="s">
        <v>175</v>
      </c>
      <c r="AT522" s="215" t="s">
        <v>390</v>
      </c>
      <c r="AU522" s="215" t="s">
        <v>85</v>
      </c>
      <c r="AY522" s="18" t="s">
        <v>119</v>
      </c>
      <c r="BE522" s="216">
        <f>IF(N522="základní",J522,0)</f>
        <v>0</v>
      </c>
      <c r="BF522" s="216">
        <f>IF(N522="snížená",J522,0)</f>
        <v>0</v>
      </c>
      <c r="BG522" s="216">
        <f>IF(N522="zákl. přenesená",J522,0)</f>
        <v>0</v>
      </c>
      <c r="BH522" s="216">
        <f>IF(N522="sníž. přenesená",J522,0)</f>
        <v>0</v>
      </c>
      <c r="BI522" s="216">
        <f>IF(N522="nulová",J522,0)</f>
        <v>0</v>
      </c>
      <c r="BJ522" s="18" t="s">
        <v>83</v>
      </c>
      <c r="BK522" s="216">
        <f>ROUND(I522*H522,2)</f>
        <v>0</v>
      </c>
      <c r="BL522" s="18" t="s">
        <v>141</v>
      </c>
      <c r="BM522" s="215" t="s">
        <v>803</v>
      </c>
    </row>
    <row r="523" spans="1:65" s="13" customFormat="1">
      <c r="B523" s="217"/>
      <c r="C523" s="218"/>
      <c r="D523" s="219" t="s">
        <v>129</v>
      </c>
      <c r="E523" s="220" t="s">
        <v>1</v>
      </c>
      <c r="F523" s="221" t="s">
        <v>507</v>
      </c>
      <c r="G523" s="218"/>
      <c r="H523" s="220" t="s">
        <v>1</v>
      </c>
      <c r="I523" s="222"/>
      <c r="J523" s="218"/>
      <c r="K523" s="218"/>
      <c r="L523" s="223"/>
      <c r="M523" s="224"/>
      <c r="N523" s="225"/>
      <c r="O523" s="225"/>
      <c r="P523" s="225"/>
      <c r="Q523" s="225"/>
      <c r="R523" s="225"/>
      <c r="S523" s="225"/>
      <c r="T523" s="226"/>
      <c r="AT523" s="227" t="s">
        <v>129</v>
      </c>
      <c r="AU523" s="227" t="s">
        <v>85</v>
      </c>
      <c r="AV523" s="13" t="s">
        <v>83</v>
      </c>
      <c r="AW523" s="13" t="s">
        <v>32</v>
      </c>
      <c r="AX523" s="13" t="s">
        <v>75</v>
      </c>
      <c r="AY523" s="227" t="s">
        <v>119</v>
      </c>
    </row>
    <row r="524" spans="1:65" s="14" customFormat="1">
      <c r="B524" s="228"/>
      <c r="C524" s="229"/>
      <c r="D524" s="219" t="s">
        <v>129</v>
      </c>
      <c r="E524" s="230" t="s">
        <v>1</v>
      </c>
      <c r="F524" s="231" t="s">
        <v>85</v>
      </c>
      <c r="G524" s="229"/>
      <c r="H524" s="232">
        <v>2</v>
      </c>
      <c r="I524" s="233"/>
      <c r="J524" s="229"/>
      <c r="K524" s="229"/>
      <c r="L524" s="234"/>
      <c r="M524" s="235"/>
      <c r="N524" s="236"/>
      <c r="O524" s="236"/>
      <c r="P524" s="236"/>
      <c r="Q524" s="236"/>
      <c r="R524" s="236"/>
      <c r="S524" s="236"/>
      <c r="T524" s="237"/>
      <c r="AT524" s="238" t="s">
        <v>129</v>
      </c>
      <c r="AU524" s="238" t="s">
        <v>85</v>
      </c>
      <c r="AV524" s="14" t="s">
        <v>85</v>
      </c>
      <c r="AW524" s="14" t="s">
        <v>32</v>
      </c>
      <c r="AX524" s="14" t="s">
        <v>83</v>
      </c>
      <c r="AY524" s="238" t="s">
        <v>119</v>
      </c>
    </row>
    <row r="525" spans="1:65" s="2" customFormat="1" ht="36">
      <c r="A525" s="35"/>
      <c r="B525" s="36"/>
      <c r="C525" s="266" t="s">
        <v>804</v>
      </c>
      <c r="D525" s="266" t="s">
        <v>390</v>
      </c>
      <c r="E525" s="267" t="s">
        <v>805</v>
      </c>
      <c r="F525" s="268" t="s">
        <v>806</v>
      </c>
      <c r="G525" s="269" t="s">
        <v>786</v>
      </c>
      <c r="H525" s="270">
        <v>2</v>
      </c>
      <c r="I525" s="271"/>
      <c r="J525" s="272">
        <f>ROUND(I525*H525,2)</f>
        <v>0</v>
      </c>
      <c r="K525" s="268" t="s">
        <v>1</v>
      </c>
      <c r="L525" s="273"/>
      <c r="M525" s="274" t="s">
        <v>1</v>
      </c>
      <c r="N525" s="275" t="s">
        <v>40</v>
      </c>
      <c r="O525" s="72"/>
      <c r="P525" s="213">
        <f>O525*H525</f>
        <v>0</v>
      </c>
      <c r="Q525" s="213">
        <v>1.6E-2</v>
      </c>
      <c r="R525" s="213">
        <f>Q525*H525</f>
        <v>3.2000000000000001E-2</v>
      </c>
      <c r="S525" s="213">
        <v>0</v>
      </c>
      <c r="T525" s="214">
        <f>S525*H525</f>
        <v>0</v>
      </c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  <c r="AR525" s="215" t="s">
        <v>175</v>
      </c>
      <c r="AT525" s="215" t="s">
        <v>390</v>
      </c>
      <c r="AU525" s="215" t="s">
        <v>85</v>
      </c>
      <c r="AY525" s="18" t="s">
        <v>119</v>
      </c>
      <c r="BE525" s="216">
        <f>IF(N525="základní",J525,0)</f>
        <v>0</v>
      </c>
      <c r="BF525" s="216">
        <f>IF(N525="snížená",J525,0)</f>
        <v>0</v>
      </c>
      <c r="BG525" s="216">
        <f>IF(N525="zákl. přenesená",J525,0)</f>
        <v>0</v>
      </c>
      <c r="BH525" s="216">
        <f>IF(N525="sníž. přenesená",J525,0)</f>
        <v>0</v>
      </c>
      <c r="BI525" s="216">
        <f>IF(N525="nulová",J525,0)</f>
        <v>0</v>
      </c>
      <c r="BJ525" s="18" t="s">
        <v>83</v>
      </c>
      <c r="BK525" s="216">
        <f>ROUND(I525*H525,2)</f>
        <v>0</v>
      </c>
      <c r="BL525" s="18" t="s">
        <v>141</v>
      </c>
      <c r="BM525" s="215" t="s">
        <v>807</v>
      </c>
    </row>
    <row r="526" spans="1:65" s="13" customFormat="1">
      <c r="B526" s="217"/>
      <c r="C526" s="218"/>
      <c r="D526" s="219" t="s">
        <v>129</v>
      </c>
      <c r="E526" s="220" t="s">
        <v>1</v>
      </c>
      <c r="F526" s="221" t="s">
        <v>507</v>
      </c>
      <c r="G526" s="218"/>
      <c r="H526" s="220" t="s">
        <v>1</v>
      </c>
      <c r="I526" s="222"/>
      <c r="J526" s="218"/>
      <c r="K526" s="218"/>
      <c r="L526" s="223"/>
      <c r="M526" s="224"/>
      <c r="N526" s="225"/>
      <c r="O526" s="225"/>
      <c r="P526" s="225"/>
      <c r="Q526" s="225"/>
      <c r="R526" s="225"/>
      <c r="S526" s="225"/>
      <c r="T526" s="226"/>
      <c r="AT526" s="227" t="s">
        <v>129</v>
      </c>
      <c r="AU526" s="227" t="s">
        <v>85</v>
      </c>
      <c r="AV526" s="13" t="s">
        <v>83</v>
      </c>
      <c r="AW526" s="13" t="s">
        <v>32</v>
      </c>
      <c r="AX526" s="13" t="s">
        <v>75</v>
      </c>
      <c r="AY526" s="227" t="s">
        <v>119</v>
      </c>
    </row>
    <row r="527" spans="1:65" s="14" customFormat="1">
      <c r="B527" s="228"/>
      <c r="C527" s="229"/>
      <c r="D527" s="219" t="s">
        <v>129</v>
      </c>
      <c r="E527" s="230" t="s">
        <v>1</v>
      </c>
      <c r="F527" s="231" t="s">
        <v>85</v>
      </c>
      <c r="G527" s="229"/>
      <c r="H527" s="232">
        <v>2</v>
      </c>
      <c r="I527" s="233"/>
      <c r="J527" s="229"/>
      <c r="K527" s="229"/>
      <c r="L527" s="234"/>
      <c r="M527" s="235"/>
      <c r="N527" s="236"/>
      <c r="O527" s="236"/>
      <c r="P527" s="236"/>
      <c r="Q527" s="236"/>
      <c r="R527" s="236"/>
      <c r="S527" s="236"/>
      <c r="T527" s="237"/>
      <c r="AT527" s="238" t="s">
        <v>129</v>
      </c>
      <c r="AU527" s="238" t="s">
        <v>85</v>
      </c>
      <c r="AV527" s="14" t="s">
        <v>85</v>
      </c>
      <c r="AW527" s="14" t="s">
        <v>32</v>
      </c>
      <c r="AX527" s="14" t="s">
        <v>83</v>
      </c>
      <c r="AY527" s="238" t="s">
        <v>119</v>
      </c>
    </row>
    <row r="528" spans="1:65" s="2" customFormat="1" ht="36">
      <c r="A528" s="35"/>
      <c r="B528" s="36"/>
      <c r="C528" s="266" t="s">
        <v>808</v>
      </c>
      <c r="D528" s="266" t="s">
        <v>390</v>
      </c>
      <c r="E528" s="267" t="s">
        <v>809</v>
      </c>
      <c r="F528" s="268" t="s">
        <v>810</v>
      </c>
      <c r="G528" s="269" t="s">
        <v>786</v>
      </c>
      <c r="H528" s="270">
        <v>2</v>
      </c>
      <c r="I528" s="271"/>
      <c r="J528" s="272">
        <f>ROUND(I528*H528,2)</f>
        <v>0</v>
      </c>
      <c r="K528" s="268" t="s">
        <v>1</v>
      </c>
      <c r="L528" s="273"/>
      <c r="M528" s="274" t="s">
        <v>1</v>
      </c>
      <c r="N528" s="275" t="s">
        <v>40</v>
      </c>
      <c r="O528" s="72"/>
      <c r="P528" s="213">
        <f>O528*H528</f>
        <v>0</v>
      </c>
      <c r="Q528" s="213">
        <v>1.6E-2</v>
      </c>
      <c r="R528" s="213">
        <f>Q528*H528</f>
        <v>3.2000000000000001E-2</v>
      </c>
      <c r="S528" s="213">
        <v>0</v>
      </c>
      <c r="T528" s="214">
        <f>S528*H528</f>
        <v>0</v>
      </c>
      <c r="U528" s="35"/>
      <c r="V528" s="35"/>
      <c r="W528" s="35"/>
      <c r="X528" s="35"/>
      <c r="Y528" s="35"/>
      <c r="Z528" s="35"/>
      <c r="AA528" s="35"/>
      <c r="AB528" s="35"/>
      <c r="AC528" s="35"/>
      <c r="AD528" s="35"/>
      <c r="AE528" s="35"/>
      <c r="AR528" s="215" t="s">
        <v>175</v>
      </c>
      <c r="AT528" s="215" t="s">
        <v>390</v>
      </c>
      <c r="AU528" s="215" t="s">
        <v>85</v>
      </c>
      <c r="AY528" s="18" t="s">
        <v>119</v>
      </c>
      <c r="BE528" s="216">
        <f>IF(N528="základní",J528,0)</f>
        <v>0</v>
      </c>
      <c r="BF528" s="216">
        <f>IF(N528="snížená",J528,0)</f>
        <v>0</v>
      </c>
      <c r="BG528" s="216">
        <f>IF(N528="zákl. přenesená",J528,0)</f>
        <v>0</v>
      </c>
      <c r="BH528" s="216">
        <f>IF(N528="sníž. přenesená",J528,0)</f>
        <v>0</v>
      </c>
      <c r="BI528" s="216">
        <f>IF(N528="nulová",J528,0)</f>
        <v>0</v>
      </c>
      <c r="BJ528" s="18" t="s">
        <v>83</v>
      </c>
      <c r="BK528" s="216">
        <f>ROUND(I528*H528,2)</f>
        <v>0</v>
      </c>
      <c r="BL528" s="18" t="s">
        <v>141</v>
      </c>
      <c r="BM528" s="215" t="s">
        <v>811</v>
      </c>
    </row>
    <row r="529" spans="1:65" s="13" customFormat="1">
      <c r="B529" s="217"/>
      <c r="C529" s="218"/>
      <c r="D529" s="219" t="s">
        <v>129</v>
      </c>
      <c r="E529" s="220" t="s">
        <v>1</v>
      </c>
      <c r="F529" s="221" t="s">
        <v>507</v>
      </c>
      <c r="G529" s="218"/>
      <c r="H529" s="220" t="s">
        <v>1</v>
      </c>
      <c r="I529" s="222"/>
      <c r="J529" s="218"/>
      <c r="K529" s="218"/>
      <c r="L529" s="223"/>
      <c r="M529" s="224"/>
      <c r="N529" s="225"/>
      <c r="O529" s="225"/>
      <c r="P529" s="225"/>
      <c r="Q529" s="225"/>
      <c r="R529" s="225"/>
      <c r="S529" s="225"/>
      <c r="T529" s="226"/>
      <c r="AT529" s="227" t="s">
        <v>129</v>
      </c>
      <c r="AU529" s="227" t="s">
        <v>85</v>
      </c>
      <c r="AV529" s="13" t="s">
        <v>83</v>
      </c>
      <c r="AW529" s="13" t="s">
        <v>32</v>
      </c>
      <c r="AX529" s="13" t="s">
        <v>75</v>
      </c>
      <c r="AY529" s="227" t="s">
        <v>119</v>
      </c>
    </row>
    <row r="530" spans="1:65" s="14" customFormat="1">
      <c r="B530" s="228"/>
      <c r="C530" s="229"/>
      <c r="D530" s="219" t="s">
        <v>129</v>
      </c>
      <c r="E530" s="230" t="s">
        <v>1</v>
      </c>
      <c r="F530" s="231" t="s">
        <v>85</v>
      </c>
      <c r="G530" s="229"/>
      <c r="H530" s="232">
        <v>2</v>
      </c>
      <c r="I530" s="233"/>
      <c r="J530" s="229"/>
      <c r="K530" s="229"/>
      <c r="L530" s="234"/>
      <c r="M530" s="235"/>
      <c r="N530" s="236"/>
      <c r="O530" s="236"/>
      <c r="P530" s="236"/>
      <c r="Q530" s="236"/>
      <c r="R530" s="236"/>
      <c r="S530" s="236"/>
      <c r="T530" s="237"/>
      <c r="AT530" s="238" t="s">
        <v>129</v>
      </c>
      <c r="AU530" s="238" t="s">
        <v>85</v>
      </c>
      <c r="AV530" s="14" t="s">
        <v>85</v>
      </c>
      <c r="AW530" s="14" t="s">
        <v>32</v>
      </c>
      <c r="AX530" s="14" t="s">
        <v>83</v>
      </c>
      <c r="AY530" s="238" t="s">
        <v>119</v>
      </c>
    </row>
    <row r="531" spans="1:65" s="2" customFormat="1" ht="36">
      <c r="A531" s="35"/>
      <c r="B531" s="36"/>
      <c r="C531" s="266" t="s">
        <v>812</v>
      </c>
      <c r="D531" s="266" t="s">
        <v>390</v>
      </c>
      <c r="E531" s="267" t="s">
        <v>813</v>
      </c>
      <c r="F531" s="268" t="s">
        <v>814</v>
      </c>
      <c r="G531" s="269" t="s">
        <v>786</v>
      </c>
      <c r="H531" s="270">
        <v>1</v>
      </c>
      <c r="I531" s="271"/>
      <c r="J531" s="272">
        <f>ROUND(I531*H531,2)</f>
        <v>0</v>
      </c>
      <c r="K531" s="268" t="s">
        <v>1</v>
      </c>
      <c r="L531" s="273"/>
      <c r="M531" s="274" t="s">
        <v>1</v>
      </c>
      <c r="N531" s="275" t="s">
        <v>40</v>
      </c>
      <c r="O531" s="72"/>
      <c r="P531" s="213">
        <f>O531*H531</f>
        <v>0</v>
      </c>
      <c r="Q531" s="213">
        <v>1.6E-2</v>
      </c>
      <c r="R531" s="213">
        <f>Q531*H531</f>
        <v>1.6E-2</v>
      </c>
      <c r="S531" s="213">
        <v>0</v>
      </c>
      <c r="T531" s="214">
        <f>S531*H531</f>
        <v>0</v>
      </c>
      <c r="U531" s="35"/>
      <c r="V531" s="35"/>
      <c r="W531" s="35"/>
      <c r="X531" s="35"/>
      <c r="Y531" s="35"/>
      <c r="Z531" s="35"/>
      <c r="AA531" s="35"/>
      <c r="AB531" s="35"/>
      <c r="AC531" s="35"/>
      <c r="AD531" s="35"/>
      <c r="AE531" s="35"/>
      <c r="AR531" s="215" t="s">
        <v>175</v>
      </c>
      <c r="AT531" s="215" t="s">
        <v>390</v>
      </c>
      <c r="AU531" s="215" t="s">
        <v>85</v>
      </c>
      <c r="AY531" s="18" t="s">
        <v>119</v>
      </c>
      <c r="BE531" s="216">
        <f>IF(N531="základní",J531,0)</f>
        <v>0</v>
      </c>
      <c r="BF531" s="216">
        <f>IF(N531="snížená",J531,0)</f>
        <v>0</v>
      </c>
      <c r="BG531" s="216">
        <f>IF(N531="zákl. přenesená",J531,0)</f>
        <v>0</v>
      </c>
      <c r="BH531" s="216">
        <f>IF(N531="sníž. přenesená",J531,0)</f>
        <v>0</v>
      </c>
      <c r="BI531" s="216">
        <f>IF(N531="nulová",J531,0)</f>
        <v>0</v>
      </c>
      <c r="BJ531" s="18" t="s">
        <v>83</v>
      </c>
      <c r="BK531" s="216">
        <f>ROUND(I531*H531,2)</f>
        <v>0</v>
      </c>
      <c r="BL531" s="18" t="s">
        <v>141</v>
      </c>
      <c r="BM531" s="215" t="s">
        <v>815</v>
      </c>
    </row>
    <row r="532" spans="1:65" s="13" customFormat="1">
      <c r="B532" s="217"/>
      <c r="C532" s="218"/>
      <c r="D532" s="219" t="s">
        <v>129</v>
      </c>
      <c r="E532" s="220" t="s">
        <v>1</v>
      </c>
      <c r="F532" s="221" t="s">
        <v>507</v>
      </c>
      <c r="G532" s="218"/>
      <c r="H532" s="220" t="s">
        <v>1</v>
      </c>
      <c r="I532" s="222"/>
      <c r="J532" s="218"/>
      <c r="K532" s="218"/>
      <c r="L532" s="223"/>
      <c r="M532" s="224"/>
      <c r="N532" s="225"/>
      <c r="O532" s="225"/>
      <c r="P532" s="225"/>
      <c r="Q532" s="225"/>
      <c r="R532" s="225"/>
      <c r="S532" s="225"/>
      <c r="T532" s="226"/>
      <c r="AT532" s="227" t="s">
        <v>129</v>
      </c>
      <c r="AU532" s="227" t="s">
        <v>85</v>
      </c>
      <c r="AV532" s="13" t="s">
        <v>83</v>
      </c>
      <c r="AW532" s="13" t="s">
        <v>32</v>
      </c>
      <c r="AX532" s="13" t="s">
        <v>75</v>
      </c>
      <c r="AY532" s="227" t="s">
        <v>119</v>
      </c>
    </row>
    <row r="533" spans="1:65" s="14" customFormat="1">
      <c r="B533" s="228"/>
      <c r="C533" s="229"/>
      <c r="D533" s="219" t="s">
        <v>129</v>
      </c>
      <c r="E533" s="230" t="s">
        <v>1</v>
      </c>
      <c r="F533" s="231" t="s">
        <v>83</v>
      </c>
      <c r="G533" s="229"/>
      <c r="H533" s="232">
        <v>1</v>
      </c>
      <c r="I533" s="233"/>
      <c r="J533" s="229"/>
      <c r="K533" s="229"/>
      <c r="L533" s="234"/>
      <c r="M533" s="235"/>
      <c r="N533" s="236"/>
      <c r="O533" s="236"/>
      <c r="P533" s="236"/>
      <c r="Q533" s="236"/>
      <c r="R533" s="236"/>
      <c r="S533" s="236"/>
      <c r="T533" s="237"/>
      <c r="AT533" s="238" t="s">
        <v>129</v>
      </c>
      <c r="AU533" s="238" t="s">
        <v>85</v>
      </c>
      <c r="AV533" s="14" t="s">
        <v>85</v>
      </c>
      <c r="AW533" s="14" t="s">
        <v>32</v>
      </c>
      <c r="AX533" s="14" t="s">
        <v>83</v>
      </c>
      <c r="AY533" s="238" t="s">
        <v>119</v>
      </c>
    </row>
    <row r="534" spans="1:65" s="2" customFormat="1" ht="36">
      <c r="A534" s="35"/>
      <c r="B534" s="36"/>
      <c r="C534" s="266" t="s">
        <v>816</v>
      </c>
      <c r="D534" s="266" t="s">
        <v>390</v>
      </c>
      <c r="E534" s="267" t="s">
        <v>817</v>
      </c>
      <c r="F534" s="268" t="s">
        <v>818</v>
      </c>
      <c r="G534" s="269" t="s">
        <v>786</v>
      </c>
      <c r="H534" s="270">
        <v>1</v>
      </c>
      <c r="I534" s="271"/>
      <c r="J534" s="272">
        <f>ROUND(I534*H534,2)</f>
        <v>0</v>
      </c>
      <c r="K534" s="268" t="s">
        <v>1</v>
      </c>
      <c r="L534" s="273"/>
      <c r="M534" s="274" t="s">
        <v>1</v>
      </c>
      <c r="N534" s="275" t="s">
        <v>40</v>
      </c>
      <c r="O534" s="72"/>
      <c r="P534" s="213">
        <f>O534*H534</f>
        <v>0</v>
      </c>
      <c r="Q534" s="213">
        <v>1.6E-2</v>
      </c>
      <c r="R534" s="213">
        <f>Q534*H534</f>
        <v>1.6E-2</v>
      </c>
      <c r="S534" s="213">
        <v>0</v>
      </c>
      <c r="T534" s="214">
        <f>S534*H534</f>
        <v>0</v>
      </c>
      <c r="U534" s="35"/>
      <c r="V534" s="35"/>
      <c r="W534" s="35"/>
      <c r="X534" s="35"/>
      <c r="Y534" s="35"/>
      <c r="Z534" s="35"/>
      <c r="AA534" s="35"/>
      <c r="AB534" s="35"/>
      <c r="AC534" s="35"/>
      <c r="AD534" s="35"/>
      <c r="AE534" s="35"/>
      <c r="AR534" s="215" t="s">
        <v>175</v>
      </c>
      <c r="AT534" s="215" t="s">
        <v>390</v>
      </c>
      <c r="AU534" s="215" t="s">
        <v>85</v>
      </c>
      <c r="AY534" s="18" t="s">
        <v>119</v>
      </c>
      <c r="BE534" s="216">
        <f>IF(N534="základní",J534,0)</f>
        <v>0</v>
      </c>
      <c r="BF534" s="216">
        <f>IF(N534="snížená",J534,0)</f>
        <v>0</v>
      </c>
      <c r="BG534" s="216">
        <f>IF(N534="zákl. přenesená",J534,0)</f>
        <v>0</v>
      </c>
      <c r="BH534" s="216">
        <f>IF(N534="sníž. přenesená",J534,0)</f>
        <v>0</v>
      </c>
      <c r="BI534" s="216">
        <f>IF(N534="nulová",J534,0)</f>
        <v>0</v>
      </c>
      <c r="BJ534" s="18" t="s">
        <v>83</v>
      </c>
      <c r="BK534" s="216">
        <f>ROUND(I534*H534,2)</f>
        <v>0</v>
      </c>
      <c r="BL534" s="18" t="s">
        <v>141</v>
      </c>
      <c r="BM534" s="215" t="s">
        <v>819</v>
      </c>
    </row>
    <row r="535" spans="1:65" s="13" customFormat="1">
      <c r="B535" s="217"/>
      <c r="C535" s="218"/>
      <c r="D535" s="219" t="s">
        <v>129</v>
      </c>
      <c r="E535" s="220" t="s">
        <v>1</v>
      </c>
      <c r="F535" s="221" t="s">
        <v>507</v>
      </c>
      <c r="G535" s="218"/>
      <c r="H535" s="220" t="s">
        <v>1</v>
      </c>
      <c r="I535" s="222"/>
      <c r="J535" s="218"/>
      <c r="K535" s="218"/>
      <c r="L535" s="223"/>
      <c r="M535" s="224"/>
      <c r="N535" s="225"/>
      <c r="O535" s="225"/>
      <c r="P535" s="225"/>
      <c r="Q535" s="225"/>
      <c r="R535" s="225"/>
      <c r="S535" s="225"/>
      <c r="T535" s="226"/>
      <c r="AT535" s="227" t="s">
        <v>129</v>
      </c>
      <c r="AU535" s="227" t="s">
        <v>85</v>
      </c>
      <c r="AV535" s="13" t="s">
        <v>83</v>
      </c>
      <c r="AW535" s="13" t="s">
        <v>32</v>
      </c>
      <c r="AX535" s="13" t="s">
        <v>75</v>
      </c>
      <c r="AY535" s="227" t="s">
        <v>119</v>
      </c>
    </row>
    <row r="536" spans="1:65" s="14" customFormat="1">
      <c r="B536" s="228"/>
      <c r="C536" s="229"/>
      <c r="D536" s="219" t="s">
        <v>129</v>
      </c>
      <c r="E536" s="230" t="s">
        <v>1</v>
      </c>
      <c r="F536" s="231" t="s">
        <v>83</v>
      </c>
      <c r="G536" s="229"/>
      <c r="H536" s="232">
        <v>1</v>
      </c>
      <c r="I536" s="233"/>
      <c r="J536" s="229"/>
      <c r="K536" s="229"/>
      <c r="L536" s="234"/>
      <c r="M536" s="235"/>
      <c r="N536" s="236"/>
      <c r="O536" s="236"/>
      <c r="P536" s="236"/>
      <c r="Q536" s="236"/>
      <c r="R536" s="236"/>
      <c r="S536" s="236"/>
      <c r="T536" s="237"/>
      <c r="AT536" s="238" t="s">
        <v>129</v>
      </c>
      <c r="AU536" s="238" t="s">
        <v>85</v>
      </c>
      <c r="AV536" s="14" t="s">
        <v>85</v>
      </c>
      <c r="AW536" s="14" t="s">
        <v>32</v>
      </c>
      <c r="AX536" s="14" t="s">
        <v>83</v>
      </c>
      <c r="AY536" s="238" t="s">
        <v>119</v>
      </c>
    </row>
    <row r="537" spans="1:65" s="2" customFormat="1" ht="24">
      <c r="A537" s="35"/>
      <c r="B537" s="36"/>
      <c r="C537" s="266" t="s">
        <v>820</v>
      </c>
      <c r="D537" s="266" t="s">
        <v>390</v>
      </c>
      <c r="E537" s="267" t="s">
        <v>821</v>
      </c>
      <c r="F537" s="268" t="s">
        <v>822</v>
      </c>
      <c r="G537" s="269" t="s">
        <v>487</v>
      </c>
      <c r="H537" s="270">
        <v>2</v>
      </c>
      <c r="I537" s="271"/>
      <c r="J537" s="272">
        <f>ROUND(I537*H537,2)</f>
        <v>0</v>
      </c>
      <c r="K537" s="268" t="s">
        <v>1</v>
      </c>
      <c r="L537" s="273"/>
      <c r="M537" s="274" t="s">
        <v>1</v>
      </c>
      <c r="N537" s="275" t="s">
        <v>40</v>
      </c>
      <c r="O537" s="72"/>
      <c r="P537" s="213">
        <f>O537*H537</f>
        <v>0</v>
      </c>
      <c r="Q537" s="213">
        <v>1.3500000000000001E-3</v>
      </c>
      <c r="R537" s="213">
        <f>Q537*H537</f>
        <v>2.7000000000000001E-3</v>
      </c>
      <c r="S537" s="213">
        <v>0</v>
      </c>
      <c r="T537" s="214">
        <f>S537*H537</f>
        <v>0</v>
      </c>
      <c r="U537" s="35"/>
      <c r="V537" s="35"/>
      <c r="W537" s="35"/>
      <c r="X537" s="35"/>
      <c r="Y537" s="35"/>
      <c r="Z537" s="35"/>
      <c r="AA537" s="35"/>
      <c r="AB537" s="35"/>
      <c r="AC537" s="35"/>
      <c r="AD537" s="35"/>
      <c r="AE537" s="35"/>
      <c r="AR537" s="215" t="s">
        <v>175</v>
      </c>
      <c r="AT537" s="215" t="s">
        <v>390</v>
      </c>
      <c r="AU537" s="215" t="s">
        <v>85</v>
      </c>
      <c r="AY537" s="18" t="s">
        <v>119</v>
      </c>
      <c r="BE537" s="216">
        <f>IF(N537="základní",J537,0)</f>
        <v>0</v>
      </c>
      <c r="BF537" s="216">
        <f>IF(N537="snížená",J537,0)</f>
        <v>0</v>
      </c>
      <c r="BG537" s="216">
        <f>IF(N537="zákl. přenesená",J537,0)</f>
        <v>0</v>
      </c>
      <c r="BH537" s="216">
        <f>IF(N537="sníž. přenesená",J537,0)</f>
        <v>0</v>
      </c>
      <c r="BI537" s="216">
        <f>IF(N537="nulová",J537,0)</f>
        <v>0</v>
      </c>
      <c r="BJ537" s="18" t="s">
        <v>83</v>
      </c>
      <c r="BK537" s="216">
        <f>ROUND(I537*H537,2)</f>
        <v>0</v>
      </c>
      <c r="BL537" s="18" t="s">
        <v>141</v>
      </c>
      <c r="BM537" s="215" t="s">
        <v>823</v>
      </c>
    </row>
    <row r="538" spans="1:65" s="13" customFormat="1">
      <c r="B538" s="217"/>
      <c r="C538" s="218"/>
      <c r="D538" s="219" t="s">
        <v>129</v>
      </c>
      <c r="E538" s="220" t="s">
        <v>1</v>
      </c>
      <c r="F538" s="221" t="s">
        <v>507</v>
      </c>
      <c r="G538" s="218"/>
      <c r="H538" s="220" t="s">
        <v>1</v>
      </c>
      <c r="I538" s="222"/>
      <c r="J538" s="218"/>
      <c r="K538" s="218"/>
      <c r="L538" s="223"/>
      <c r="M538" s="224"/>
      <c r="N538" s="225"/>
      <c r="O538" s="225"/>
      <c r="P538" s="225"/>
      <c r="Q538" s="225"/>
      <c r="R538" s="225"/>
      <c r="S538" s="225"/>
      <c r="T538" s="226"/>
      <c r="AT538" s="227" t="s">
        <v>129</v>
      </c>
      <c r="AU538" s="227" t="s">
        <v>85</v>
      </c>
      <c r="AV538" s="13" t="s">
        <v>83</v>
      </c>
      <c r="AW538" s="13" t="s">
        <v>32</v>
      </c>
      <c r="AX538" s="13" t="s">
        <v>75</v>
      </c>
      <c r="AY538" s="227" t="s">
        <v>119</v>
      </c>
    </row>
    <row r="539" spans="1:65" s="14" customFormat="1">
      <c r="B539" s="228"/>
      <c r="C539" s="229"/>
      <c r="D539" s="219" t="s">
        <v>129</v>
      </c>
      <c r="E539" s="230" t="s">
        <v>1</v>
      </c>
      <c r="F539" s="231" t="s">
        <v>85</v>
      </c>
      <c r="G539" s="229"/>
      <c r="H539" s="232">
        <v>2</v>
      </c>
      <c r="I539" s="233"/>
      <c r="J539" s="229"/>
      <c r="K539" s="229"/>
      <c r="L539" s="234"/>
      <c r="M539" s="235"/>
      <c r="N539" s="236"/>
      <c r="O539" s="236"/>
      <c r="P539" s="236"/>
      <c r="Q539" s="236"/>
      <c r="R539" s="236"/>
      <c r="S539" s="236"/>
      <c r="T539" s="237"/>
      <c r="AT539" s="238" t="s">
        <v>129</v>
      </c>
      <c r="AU539" s="238" t="s">
        <v>85</v>
      </c>
      <c r="AV539" s="14" t="s">
        <v>85</v>
      </c>
      <c r="AW539" s="14" t="s">
        <v>32</v>
      </c>
      <c r="AX539" s="14" t="s">
        <v>83</v>
      </c>
      <c r="AY539" s="238" t="s">
        <v>119</v>
      </c>
    </row>
    <row r="540" spans="1:65" s="2" customFormat="1" ht="36">
      <c r="A540" s="35"/>
      <c r="B540" s="36"/>
      <c r="C540" s="204" t="s">
        <v>824</v>
      </c>
      <c r="D540" s="204" t="s">
        <v>122</v>
      </c>
      <c r="E540" s="205" t="s">
        <v>825</v>
      </c>
      <c r="F540" s="206" t="s">
        <v>826</v>
      </c>
      <c r="G540" s="207" t="s">
        <v>199</v>
      </c>
      <c r="H540" s="208">
        <v>5671.97</v>
      </c>
      <c r="I540" s="209"/>
      <c r="J540" s="210">
        <f>ROUND(I540*H540,2)</f>
        <v>0</v>
      </c>
      <c r="K540" s="206" t="s">
        <v>126</v>
      </c>
      <c r="L540" s="40"/>
      <c r="M540" s="211" t="s">
        <v>1</v>
      </c>
      <c r="N540" s="212" t="s">
        <v>40</v>
      </c>
      <c r="O540" s="72"/>
      <c r="P540" s="213">
        <f>O540*H540</f>
        <v>0</v>
      </c>
      <c r="Q540" s="213">
        <v>0</v>
      </c>
      <c r="R540" s="213">
        <f>Q540*H540</f>
        <v>0</v>
      </c>
      <c r="S540" s="213">
        <v>0.02</v>
      </c>
      <c r="T540" s="214">
        <f>S540*H540</f>
        <v>113.43940000000001</v>
      </c>
      <c r="U540" s="35"/>
      <c r="V540" s="35"/>
      <c r="W540" s="35"/>
      <c r="X540" s="35"/>
      <c r="Y540" s="35"/>
      <c r="Z540" s="35"/>
      <c r="AA540" s="35"/>
      <c r="AB540" s="35"/>
      <c r="AC540" s="35"/>
      <c r="AD540" s="35"/>
      <c r="AE540" s="35"/>
      <c r="AR540" s="215" t="s">
        <v>141</v>
      </c>
      <c r="AT540" s="215" t="s">
        <v>122</v>
      </c>
      <c r="AU540" s="215" t="s">
        <v>85</v>
      </c>
      <c r="AY540" s="18" t="s">
        <v>119</v>
      </c>
      <c r="BE540" s="216">
        <f>IF(N540="základní",J540,0)</f>
        <v>0</v>
      </c>
      <c r="BF540" s="216">
        <f>IF(N540="snížená",J540,0)</f>
        <v>0</v>
      </c>
      <c r="BG540" s="216">
        <f>IF(N540="zákl. přenesená",J540,0)</f>
        <v>0</v>
      </c>
      <c r="BH540" s="216">
        <f>IF(N540="sníž. přenesená",J540,0)</f>
        <v>0</v>
      </c>
      <c r="BI540" s="216">
        <f>IF(N540="nulová",J540,0)</f>
        <v>0</v>
      </c>
      <c r="BJ540" s="18" t="s">
        <v>83</v>
      </c>
      <c r="BK540" s="216">
        <f>ROUND(I540*H540,2)</f>
        <v>0</v>
      </c>
      <c r="BL540" s="18" t="s">
        <v>141</v>
      </c>
      <c r="BM540" s="215" t="s">
        <v>827</v>
      </c>
    </row>
    <row r="541" spans="1:65" s="13" customFormat="1">
      <c r="B541" s="217"/>
      <c r="C541" s="218"/>
      <c r="D541" s="219" t="s">
        <v>129</v>
      </c>
      <c r="E541" s="220" t="s">
        <v>1</v>
      </c>
      <c r="F541" s="221" t="s">
        <v>828</v>
      </c>
      <c r="G541" s="218"/>
      <c r="H541" s="220" t="s">
        <v>1</v>
      </c>
      <c r="I541" s="222"/>
      <c r="J541" s="218"/>
      <c r="K541" s="218"/>
      <c r="L541" s="223"/>
      <c r="M541" s="224"/>
      <c r="N541" s="225"/>
      <c r="O541" s="225"/>
      <c r="P541" s="225"/>
      <c r="Q541" s="225"/>
      <c r="R541" s="225"/>
      <c r="S541" s="225"/>
      <c r="T541" s="226"/>
      <c r="AT541" s="227" t="s">
        <v>129</v>
      </c>
      <c r="AU541" s="227" t="s">
        <v>85</v>
      </c>
      <c r="AV541" s="13" t="s">
        <v>83</v>
      </c>
      <c r="AW541" s="13" t="s">
        <v>32</v>
      </c>
      <c r="AX541" s="13" t="s">
        <v>75</v>
      </c>
      <c r="AY541" s="227" t="s">
        <v>119</v>
      </c>
    </row>
    <row r="542" spans="1:65" s="14" customFormat="1">
      <c r="B542" s="228"/>
      <c r="C542" s="229"/>
      <c r="D542" s="219" t="s">
        <v>129</v>
      </c>
      <c r="E542" s="230" t="s">
        <v>1</v>
      </c>
      <c r="F542" s="231" t="s">
        <v>203</v>
      </c>
      <c r="G542" s="229"/>
      <c r="H542" s="232">
        <v>27.37</v>
      </c>
      <c r="I542" s="233"/>
      <c r="J542" s="229"/>
      <c r="K542" s="229"/>
      <c r="L542" s="234"/>
      <c r="M542" s="235"/>
      <c r="N542" s="236"/>
      <c r="O542" s="236"/>
      <c r="P542" s="236"/>
      <c r="Q542" s="236"/>
      <c r="R542" s="236"/>
      <c r="S542" s="236"/>
      <c r="T542" s="237"/>
      <c r="AT542" s="238" t="s">
        <v>129</v>
      </c>
      <c r="AU542" s="238" t="s">
        <v>85</v>
      </c>
      <c r="AV542" s="14" t="s">
        <v>85</v>
      </c>
      <c r="AW542" s="14" t="s">
        <v>32</v>
      </c>
      <c r="AX542" s="14" t="s">
        <v>75</v>
      </c>
      <c r="AY542" s="238" t="s">
        <v>119</v>
      </c>
    </row>
    <row r="543" spans="1:65" s="13" customFormat="1" ht="33.75">
      <c r="B543" s="217"/>
      <c r="C543" s="218"/>
      <c r="D543" s="219" t="s">
        <v>129</v>
      </c>
      <c r="E543" s="220" t="s">
        <v>1</v>
      </c>
      <c r="F543" s="221" t="s">
        <v>829</v>
      </c>
      <c r="G543" s="218"/>
      <c r="H543" s="220" t="s">
        <v>1</v>
      </c>
      <c r="I543" s="222"/>
      <c r="J543" s="218"/>
      <c r="K543" s="218"/>
      <c r="L543" s="223"/>
      <c r="M543" s="224"/>
      <c r="N543" s="225"/>
      <c r="O543" s="225"/>
      <c r="P543" s="225"/>
      <c r="Q543" s="225"/>
      <c r="R543" s="225"/>
      <c r="S543" s="225"/>
      <c r="T543" s="226"/>
      <c r="AT543" s="227" t="s">
        <v>129</v>
      </c>
      <c r="AU543" s="227" t="s">
        <v>85</v>
      </c>
      <c r="AV543" s="13" t="s">
        <v>83</v>
      </c>
      <c r="AW543" s="13" t="s">
        <v>32</v>
      </c>
      <c r="AX543" s="13" t="s">
        <v>75</v>
      </c>
      <c r="AY543" s="227" t="s">
        <v>119</v>
      </c>
    </row>
    <row r="544" spans="1:65" s="14" customFormat="1">
      <c r="B544" s="228"/>
      <c r="C544" s="229"/>
      <c r="D544" s="219" t="s">
        <v>129</v>
      </c>
      <c r="E544" s="230" t="s">
        <v>1</v>
      </c>
      <c r="F544" s="231" t="s">
        <v>830</v>
      </c>
      <c r="G544" s="229"/>
      <c r="H544" s="232">
        <v>5625</v>
      </c>
      <c r="I544" s="233"/>
      <c r="J544" s="229"/>
      <c r="K544" s="229"/>
      <c r="L544" s="234"/>
      <c r="M544" s="235"/>
      <c r="N544" s="236"/>
      <c r="O544" s="236"/>
      <c r="P544" s="236"/>
      <c r="Q544" s="236"/>
      <c r="R544" s="236"/>
      <c r="S544" s="236"/>
      <c r="T544" s="237"/>
      <c r="AT544" s="238" t="s">
        <v>129</v>
      </c>
      <c r="AU544" s="238" t="s">
        <v>85</v>
      </c>
      <c r="AV544" s="14" t="s">
        <v>85</v>
      </c>
      <c r="AW544" s="14" t="s">
        <v>32</v>
      </c>
      <c r="AX544" s="14" t="s">
        <v>75</v>
      </c>
      <c r="AY544" s="238" t="s">
        <v>119</v>
      </c>
    </row>
    <row r="545" spans="1:65" s="13" customFormat="1">
      <c r="B545" s="217"/>
      <c r="C545" s="218"/>
      <c r="D545" s="219" t="s">
        <v>129</v>
      </c>
      <c r="E545" s="220" t="s">
        <v>1</v>
      </c>
      <c r="F545" s="221" t="s">
        <v>831</v>
      </c>
      <c r="G545" s="218"/>
      <c r="H545" s="220" t="s">
        <v>1</v>
      </c>
      <c r="I545" s="222"/>
      <c r="J545" s="218"/>
      <c r="K545" s="218"/>
      <c r="L545" s="223"/>
      <c r="M545" s="224"/>
      <c r="N545" s="225"/>
      <c r="O545" s="225"/>
      <c r="P545" s="225"/>
      <c r="Q545" s="225"/>
      <c r="R545" s="225"/>
      <c r="S545" s="225"/>
      <c r="T545" s="226"/>
      <c r="AT545" s="227" t="s">
        <v>129</v>
      </c>
      <c r="AU545" s="227" t="s">
        <v>85</v>
      </c>
      <c r="AV545" s="13" t="s">
        <v>83</v>
      </c>
      <c r="AW545" s="13" t="s">
        <v>32</v>
      </c>
      <c r="AX545" s="13" t="s">
        <v>75</v>
      </c>
      <c r="AY545" s="227" t="s">
        <v>119</v>
      </c>
    </row>
    <row r="546" spans="1:65" s="14" customFormat="1">
      <c r="B546" s="228"/>
      <c r="C546" s="229"/>
      <c r="D546" s="219" t="s">
        <v>129</v>
      </c>
      <c r="E546" s="230" t="s">
        <v>1</v>
      </c>
      <c r="F546" s="231" t="s">
        <v>681</v>
      </c>
      <c r="G546" s="229"/>
      <c r="H546" s="232">
        <v>19.600000000000001</v>
      </c>
      <c r="I546" s="233"/>
      <c r="J546" s="229"/>
      <c r="K546" s="229"/>
      <c r="L546" s="234"/>
      <c r="M546" s="235"/>
      <c r="N546" s="236"/>
      <c r="O546" s="236"/>
      <c r="P546" s="236"/>
      <c r="Q546" s="236"/>
      <c r="R546" s="236"/>
      <c r="S546" s="236"/>
      <c r="T546" s="237"/>
      <c r="AT546" s="238" t="s">
        <v>129</v>
      </c>
      <c r="AU546" s="238" t="s">
        <v>85</v>
      </c>
      <c r="AV546" s="14" t="s">
        <v>85</v>
      </c>
      <c r="AW546" s="14" t="s">
        <v>32</v>
      </c>
      <c r="AX546" s="14" t="s">
        <v>75</v>
      </c>
      <c r="AY546" s="238" t="s">
        <v>119</v>
      </c>
    </row>
    <row r="547" spans="1:65" s="15" customFormat="1">
      <c r="B547" s="244"/>
      <c r="C547" s="245"/>
      <c r="D547" s="219" t="s">
        <v>129</v>
      </c>
      <c r="E547" s="246" t="s">
        <v>1</v>
      </c>
      <c r="F547" s="247" t="s">
        <v>296</v>
      </c>
      <c r="G547" s="245"/>
      <c r="H547" s="248">
        <v>5671.97</v>
      </c>
      <c r="I547" s="249"/>
      <c r="J547" s="245"/>
      <c r="K547" s="245"/>
      <c r="L547" s="250"/>
      <c r="M547" s="251"/>
      <c r="N547" s="252"/>
      <c r="O547" s="252"/>
      <c r="P547" s="252"/>
      <c r="Q547" s="252"/>
      <c r="R547" s="252"/>
      <c r="S547" s="252"/>
      <c r="T547" s="253"/>
      <c r="AT547" s="254" t="s">
        <v>129</v>
      </c>
      <c r="AU547" s="254" t="s">
        <v>85</v>
      </c>
      <c r="AV547" s="15" t="s">
        <v>141</v>
      </c>
      <c r="AW547" s="15" t="s">
        <v>32</v>
      </c>
      <c r="AX547" s="15" t="s">
        <v>83</v>
      </c>
      <c r="AY547" s="254" t="s">
        <v>119</v>
      </c>
    </row>
    <row r="548" spans="1:65" s="2" customFormat="1" ht="12">
      <c r="A548" s="35"/>
      <c r="B548" s="36"/>
      <c r="C548" s="204" t="s">
        <v>832</v>
      </c>
      <c r="D548" s="204" t="s">
        <v>122</v>
      </c>
      <c r="E548" s="205" t="s">
        <v>833</v>
      </c>
      <c r="F548" s="206" t="s">
        <v>834</v>
      </c>
      <c r="G548" s="207" t="s">
        <v>242</v>
      </c>
      <c r="H548" s="208">
        <v>44</v>
      </c>
      <c r="I548" s="209"/>
      <c r="J548" s="210">
        <f>ROUND(I548*H548,2)</f>
        <v>0</v>
      </c>
      <c r="K548" s="206" t="s">
        <v>126</v>
      </c>
      <c r="L548" s="40"/>
      <c r="M548" s="211" t="s">
        <v>1</v>
      </c>
      <c r="N548" s="212" t="s">
        <v>40</v>
      </c>
      <c r="O548" s="72"/>
      <c r="P548" s="213">
        <f>O548*H548</f>
        <v>0</v>
      </c>
      <c r="Q548" s="213">
        <v>0</v>
      </c>
      <c r="R548" s="213">
        <f>Q548*H548</f>
        <v>0</v>
      </c>
      <c r="S548" s="213">
        <v>2.4</v>
      </c>
      <c r="T548" s="214">
        <f>S548*H548</f>
        <v>105.6</v>
      </c>
      <c r="U548" s="35"/>
      <c r="V548" s="35"/>
      <c r="W548" s="35"/>
      <c r="X548" s="35"/>
      <c r="Y548" s="35"/>
      <c r="Z548" s="35"/>
      <c r="AA548" s="35"/>
      <c r="AB548" s="35"/>
      <c r="AC548" s="35"/>
      <c r="AD548" s="35"/>
      <c r="AE548" s="35"/>
      <c r="AR548" s="215" t="s">
        <v>141</v>
      </c>
      <c r="AT548" s="215" t="s">
        <v>122</v>
      </c>
      <c r="AU548" s="215" t="s">
        <v>85</v>
      </c>
      <c r="AY548" s="18" t="s">
        <v>119</v>
      </c>
      <c r="BE548" s="216">
        <f>IF(N548="základní",J548,0)</f>
        <v>0</v>
      </c>
      <c r="BF548" s="216">
        <f>IF(N548="snížená",J548,0)</f>
        <v>0</v>
      </c>
      <c r="BG548" s="216">
        <f>IF(N548="zákl. přenesená",J548,0)</f>
        <v>0</v>
      </c>
      <c r="BH548" s="216">
        <f>IF(N548="sníž. přenesená",J548,0)</f>
        <v>0</v>
      </c>
      <c r="BI548" s="216">
        <f>IF(N548="nulová",J548,0)</f>
        <v>0</v>
      </c>
      <c r="BJ548" s="18" t="s">
        <v>83</v>
      </c>
      <c r="BK548" s="216">
        <f>ROUND(I548*H548,2)</f>
        <v>0</v>
      </c>
      <c r="BL548" s="18" t="s">
        <v>141</v>
      </c>
      <c r="BM548" s="215" t="s">
        <v>835</v>
      </c>
    </row>
    <row r="549" spans="1:65" s="13" customFormat="1">
      <c r="B549" s="217"/>
      <c r="C549" s="218"/>
      <c r="D549" s="219" t="s">
        <v>129</v>
      </c>
      <c r="E549" s="220" t="s">
        <v>1</v>
      </c>
      <c r="F549" s="221" t="s">
        <v>364</v>
      </c>
      <c r="G549" s="218"/>
      <c r="H549" s="220" t="s">
        <v>1</v>
      </c>
      <c r="I549" s="222"/>
      <c r="J549" s="218"/>
      <c r="K549" s="218"/>
      <c r="L549" s="223"/>
      <c r="M549" s="224"/>
      <c r="N549" s="225"/>
      <c r="O549" s="225"/>
      <c r="P549" s="225"/>
      <c r="Q549" s="225"/>
      <c r="R549" s="225"/>
      <c r="S549" s="225"/>
      <c r="T549" s="226"/>
      <c r="AT549" s="227" t="s">
        <v>129</v>
      </c>
      <c r="AU549" s="227" t="s">
        <v>85</v>
      </c>
      <c r="AV549" s="13" t="s">
        <v>83</v>
      </c>
      <c r="AW549" s="13" t="s">
        <v>32</v>
      </c>
      <c r="AX549" s="13" t="s">
        <v>75</v>
      </c>
      <c r="AY549" s="227" t="s">
        <v>119</v>
      </c>
    </row>
    <row r="550" spans="1:65" s="14" customFormat="1">
      <c r="B550" s="228"/>
      <c r="C550" s="229"/>
      <c r="D550" s="219" t="s">
        <v>129</v>
      </c>
      <c r="E550" s="230" t="s">
        <v>1</v>
      </c>
      <c r="F550" s="231" t="s">
        <v>836</v>
      </c>
      <c r="G550" s="229"/>
      <c r="H550" s="232">
        <v>31.25</v>
      </c>
      <c r="I550" s="233"/>
      <c r="J550" s="229"/>
      <c r="K550" s="229"/>
      <c r="L550" s="234"/>
      <c r="M550" s="235"/>
      <c r="N550" s="236"/>
      <c r="O550" s="236"/>
      <c r="P550" s="236"/>
      <c r="Q550" s="236"/>
      <c r="R550" s="236"/>
      <c r="S550" s="236"/>
      <c r="T550" s="237"/>
      <c r="AT550" s="238" t="s">
        <v>129</v>
      </c>
      <c r="AU550" s="238" t="s">
        <v>85</v>
      </c>
      <c r="AV550" s="14" t="s">
        <v>85</v>
      </c>
      <c r="AW550" s="14" t="s">
        <v>32</v>
      </c>
      <c r="AX550" s="14" t="s">
        <v>75</v>
      </c>
      <c r="AY550" s="238" t="s">
        <v>119</v>
      </c>
    </row>
    <row r="551" spans="1:65" s="14" customFormat="1">
      <c r="B551" s="228"/>
      <c r="C551" s="229"/>
      <c r="D551" s="219" t="s">
        <v>129</v>
      </c>
      <c r="E551" s="230" t="s">
        <v>1</v>
      </c>
      <c r="F551" s="231" t="s">
        <v>837</v>
      </c>
      <c r="G551" s="229"/>
      <c r="H551" s="232">
        <v>12.75</v>
      </c>
      <c r="I551" s="233"/>
      <c r="J551" s="229"/>
      <c r="K551" s="229"/>
      <c r="L551" s="234"/>
      <c r="M551" s="235"/>
      <c r="N551" s="236"/>
      <c r="O551" s="236"/>
      <c r="P551" s="236"/>
      <c r="Q551" s="236"/>
      <c r="R551" s="236"/>
      <c r="S551" s="236"/>
      <c r="T551" s="237"/>
      <c r="AT551" s="238" t="s">
        <v>129</v>
      </c>
      <c r="AU551" s="238" t="s">
        <v>85</v>
      </c>
      <c r="AV551" s="14" t="s">
        <v>85</v>
      </c>
      <c r="AW551" s="14" t="s">
        <v>32</v>
      </c>
      <c r="AX551" s="14" t="s">
        <v>75</v>
      </c>
      <c r="AY551" s="238" t="s">
        <v>119</v>
      </c>
    </row>
    <row r="552" spans="1:65" s="15" customFormat="1">
      <c r="B552" s="244"/>
      <c r="C552" s="245"/>
      <c r="D552" s="219" t="s">
        <v>129</v>
      </c>
      <c r="E552" s="246" t="s">
        <v>241</v>
      </c>
      <c r="F552" s="247" t="s">
        <v>296</v>
      </c>
      <c r="G552" s="245"/>
      <c r="H552" s="248">
        <v>44</v>
      </c>
      <c r="I552" s="249"/>
      <c r="J552" s="245"/>
      <c r="K552" s="245"/>
      <c r="L552" s="250"/>
      <c r="M552" s="251"/>
      <c r="N552" s="252"/>
      <c r="O552" s="252"/>
      <c r="P552" s="252"/>
      <c r="Q552" s="252"/>
      <c r="R552" s="252"/>
      <c r="S552" s="252"/>
      <c r="T552" s="253"/>
      <c r="AT552" s="254" t="s">
        <v>129</v>
      </c>
      <c r="AU552" s="254" t="s">
        <v>85</v>
      </c>
      <c r="AV552" s="15" t="s">
        <v>141</v>
      </c>
      <c r="AW552" s="15" t="s">
        <v>32</v>
      </c>
      <c r="AX552" s="15" t="s">
        <v>83</v>
      </c>
      <c r="AY552" s="254" t="s">
        <v>119</v>
      </c>
    </row>
    <row r="553" spans="1:65" s="2" customFormat="1" ht="48">
      <c r="A553" s="35"/>
      <c r="B553" s="36"/>
      <c r="C553" s="204" t="s">
        <v>838</v>
      </c>
      <c r="D553" s="204" t="s">
        <v>122</v>
      </c>
      <c r="E553" s="205" t="s">
        <v>839</v>
      </c>
      <c r="F553" s="206" t="s">
        <v>840</v>
      </c>
      <c r="G553" s="207" t="s">
        <v>487</v>
      </c>
      <c r="H553" s="208">
        <v>2</v>
      </c>
      <c r="I553" s="209"/>
      <c r="J553" s="210">
        <f>ROUND(I553*H553,2)</f>
        <v>0</v>
      </c>
      <c r="K553" s="206" t="s">
        <v>126</v>
      </c>
      <c r="L553" s="40"/>
      <c r="M553" s="211" t="s">
        <v>1</v>
      </c>
      <c r="N553" s="212" t="s">
        <v>40</v>
      </c>
      <c r="O553" s="72"/>
      <c r="P553" s="213">
        <f>O553*H553</f>
        <v>0</v>
      </c>
      <c r="Q553" s="213">
        <v>0</v>
      </c>
      <c r="R553" s="213">
        <f>Q553*H553</f>
        <v>0</v>
      </c>
      <c r="S553" s="213">
        <v>8.2000000000000003E-2</v>
      </c>
      <c r="T553" s="214">
        <f>S553*H553</f>
        <v>0.16400000000000001</v>
      </c>
      <c r="U553" s="35"/>
      <c r="V553" s="35"/>
      <c r="W553" s="35"/>
      <c r="X553" s="35"/>
      <c r="Y553" s="35"/>
      <c r="Z553" s="35"/>
      <c r="AA553" s="35"/>
      <c r="AB553" s="35"/>
      <c r="AC553" s="35"/>
      <c r="AD553" s="35"/>
      <c r="AE553" s="35"/>
      <c r="AR553" s="215" t="s">
        <v>141</v>
      </c>
      <c r="AT553" s="215" t="s">
        <v>122</v>
      </c>
      <c r="AU553" s="215" t="s">
        <v>85</v>
      </c>
      <c r="AY553" s="18" t="s">
        <v>119</v>
      </c>
      <c r="BE553" s="216">
        <f>IF(N553="základní",J553,0)</f>
        <v>0</v>
      </c>
      <c r="BF553" s="216">
        <f>IF(N553="snížená",J553,0)</f>
        <v>0</v>
      </c>
      <c r="BG553" s="216">
        <f>IF(N553="zákl. přenesená",J553,0)</f>
        <v>0</v>
      </c>
      <c r="BH553" s="216">
        <f>IF(N553="sníž. přenesená",J553,0)</f>
        <v>0</v>
      </c>
      <c r="BI553" s="216">
        <f>IF(N553="nulová",J553,0)</f>
        <v>0</v>
      </c>
      <c r="BJ553" s="18" t="s">
        <v>83</v>
      </c>
      <c r="BK553" s="216">
        <f>ROUND(I553*H553,2)</f>
        <v>0</v>
      </c>
      <c r="BL553" s="18" t="s">
        <v>141</v>
      </c>
      <c r="BM553" s="215" t="s">
        <v>841</v>
      </c>
    </row>
    <row r="554" spans="1:65" s="13" customFormat="1">
      <c r="B554" s="217"/>
      <c r="C554" s="218"/>
      <c r="D554" s="219" t="s">
        <v>129</v>
      </c>
      <c r="E554" s="220" t="s">
        <v>1</v>
      </c>
      <c r="F554" s="221" t="s">
        <v>842</v>
      </c>
      <c r="G554" s="218"/>
      <c r="H554" s="220" t="s">
        <v>1</v>
      </c>
      <c r="I554" s="222"/>
      <c r="J554" s="218"/>
      <c r="K554" s="218"/>
      <c r="L554" s="223"/>
      <c r="M554" s="224"/>
      <c r="N554" s="225"/>
      <c r="O554" s="225"/>
      <c r="P554" s="225"/>
      <c r="Q554" s="225"/>
      <c r="R554" s="225"/>
      <c r="S554" s="225"/>
      <c r="T554" s="226"/>
      <c r="AT554" s="227" t="s">
        <v>129</v>
      </c>
      <c r="AU554" s="227" t="s">
        <v>85</v>
      </c>
      <c r="AV554" s="13" t="s">
        <v>83</v>
      </c>
      <c r="AW554" s="13" t="s">
        <v>32</v>
      </c>
      <c r="AX554" s="13" t="s">
        <v>75</v>
      </c>
      <c r="AY554" s="227" t="s">
        <v>119</v>
      </c>
    </row>
    <row r="555" spans="1:65" s="14" customFormat="1">
      <c r="B555" s="228"/>
      <c r="C555" s="229"/>
      <c r="D555" s="219" t="s">
        <v>129</v>
      </c>
      <c r="E555" s="230" t="s">
        <v>1</v>
      </c>
      <c r="F555" s="231" t="s">
        <v>85</v>
      </c>
      <c r="G555" s="229"/>
      <c r="H555" s="232">
        <v>2</v>
      </c>
      <c r="I555" s="233"/>
      <c r="J555" s="229"/>
      <c r="K555" s="229"/>
      <c r="L555" s="234"/>
      <c r="M555" s="235"/>
      <c r="N555" s="236"/>
      <c r="O555" s="236"/>
      <c r="P555" s="236"/>
      <c r="Q555" s="236"/>
      <c r="R555" s="236"/>
      <c r="S555" s="236"/>
      <c r="T555" s="237"/>
      <c r="AT555" s="238" t="s">
        <v>129</v>
      </c>
      <c r="AU555" s="238" t="s">
        <v>85</v>
      </c>
      <c r="AV555" s="14" t="s">
        <v>85</v>
      </c>
      <c r="AW555" s="14" t="s">
        <v>32</v>
      </c>
      <c r="AX555" s="14" t="s">
        <v>83</v>
      </c>
      <c r="AY555" s="238" t="s">
        <v>119</v>
      </c>
    </row>
    <row r="556" spans="1:65" s="2" customFormat="1" ht="24">
      <c r="A556" s="35"/>
      <c r="B556" s="36"/>
      <c r="C556" s="204" t="s">
        <v>843</v>
      </c>
      <c r="D556" s="204" t="s">
        <v>122</v>
      </c>
      <c r="E556" s="205" t="s">
        <v>844</v>
      </c>
      <c r="F556" s="206" t="s">
        <v>845</v>
      </c>
      <c r="G556" s="207" t="s">
        <v>216</v>
      </c>
      <c r="H556" s="208">
        <v>15.4</v>
      </c>
      <c r="I556" s="209"/>
      <c r="J556" s="210">
        <f>ROUND(I556*H556,2)</f>
        <v>0</v>
      </c>
      <c r="K556" s="206" t="s">
        <v>126</v>
      </c>
      <c r="L556" s="40"/>
      <c r="M556" s="211" t="s">
        <v>1</v>
      </c>
      <c r="N556" s="212" t="s">
        <v>40</v>
      </c>
      <c r="O556" s="72"/>
      <c r="P556" s="213">
        <f>O556*H556</f>
        <v>0</v>
      </c>
      <c r="Q556" s="213">
        <v>0</v>
      </c>
      <c r="R556" s="213">
        <f>Q556*H556</f>
        <v>0</v>
      </c>
      <c r="S556" s="213">
        <v>0</v>
      </c>
      <c r="T556" s="214">
        <f>S556*H556</f>
        <v>0</v>
      </c>
      <c r="U556" s="35"/>
      <c r="V556" s="35"/>
      <c r="W556" s="35"/>
      <c r="X556" s="35"/>
      <c r="Y556" s="35"/>
      <c r="Z556" s="35"/>
      <c r="AA556" s="35"/>
      <c r="AB556" s="35"/>
      <c r="AC556" s="35"/>
      <c r="AD556" s="35"/>
      <c r="AE556" s="35"/>
      <c r="AR556" s="215" t="s">
        <v>141</v>
      </c>
      <c r="AT556" s="215" t="s">
        <v>122</v>
      </c>
      <c r="AU556" s="215" t="s">
        <v>85</v>
      </c>
      <c r="AY556" s="18" t="s">
        <v>119</v>
      </c>
      <c r="BE556" s="216">
        <f>IF(N556="základní",J556,0)</f>
        <v>0</v>
      </c>
      <c r="BF556" s="216">
        <f>IF(N556="snížená",J556,0)</f>
        <v>0</v>
      </c>
      <c r="BG556" s="216">
        <f>IF(N556="zákl. přenesená",J556,0)</f>
        <v>0</v>
      </c>
      <c r="BH556" s="216">
        <f>IF(N556="sníž. přenesená",J556,0)</f>
        <v>0</v>
      </c>
      <c r="BI556" s="216">
        <f>IF(N556="nulová",J556,0)</f>
        <v>0</v>
      </c>
      <c r="BJ556" s="18" t="s">
        <v>83</v>
      </c>
      <c r="BK556" s="216">
        <f>ROUND(I556*H556,2)</f>
        <v>0</v>
      </c>
      <c r="BL556" s="18" t="s">
        <v>141</v>
      </c>
      <c r="BM556" s="215" t="s">
        <v>846</v>
      </c>
    </row>
    <row r="557" spans="1:65" s="13" customFormat="1">
      <c r="B557" s="217"/>
      <c r="C557" s="218"/>
      <c r="D557" s="219" t="s">
        <v>129</v>
      </c>
      <c r="E557" s="220" t="s">
        <v>1</v>
      </c>
      <c r="F557" s="221" t="s">
        <v>651</v>
      </c>
      <c r="G557" s="218"/>
      <c r="H557" s="220" t="s">
        <v>1</v>
      </c>
      <c r="I557" s="222"/>
      <c r="J557" s="218"/>
      <c r="K557" s="218"/>
      <c r="L557" s="223"/>
      <c r="M557" s="224"/>
      <c r="N557" s="225"/>
      <c r="O557" s="225"/>
      <c r="P557" s="225"/>
      <c r="Q557" s="225"/>
      <c r="R557" s="225"/>
      <c r="S557" s="225"/>
      <c r="T557" s="226"/>
      <c r="AT557" s="227" t="s">
        <v>129</v>
      </c>
      <c r="AU557" s="227" t="s">
        <v>85</v>
      </c>
      <c r="AV557" s="13" t="s">
        <v>83</v>
      </c>
      <c r="AW557" s="13" t="s">
        <v>32</v>
      </c>
      <c r="AX557" s="13" t="s">
        <v>75</v>
      </c>
      <c r="AY557" s="227" t="s">
        <v>119</v>
      </c>
    </row>
    <row r="558" spans="1:65" s="14" customFormat="1">
      <c r="B558" s="228"/>
      <c r="C558" s="229"/>
      <c r="D558" s="219" t="s">
        <v>129</v>
      </c>
      <c r="E558" s="230" t="s">
        <v>1</v>
      </c>
      <c r="F558" s="231" t="s">
        <v>847</v>
      </c>
      <c r="G558" s="229"/>
      <c r="H558" s="232">
        <v>15.4</v>
      </c>
      <c r="I558" s="233"/>
      <c r="J558" s="229"/>
      <c r="K558" s="229"/>
      <c r="L558" s="234"/>
      <c r="M558" s="235"/>
      <c r="N558" s="236"/>
      <c r="O558" s="236"/>
      <c r="P558" s="236"/>
      <c r="Q558" s="236"/>
      <c r="R558" s="236"/>
      <c r="S558" s="236"/>
      <c r="T558" s="237"/>
      <c r="AT558" s="238" t="s">
        <v>129</v>
      </c>
      <c r="AU558" s="238" t="s">
        <v>85</v>
      </c>
      <c r="AV558" s="14" t="s">
        <v>85</v>
      </c>
      <c r="AW558" s="14" t="s">
        <v>32</v>
      </c>
      <c r="AX558" s="14" t="s">
        <v>83</v>
      </c>
      <c r="AY558" s="238" t="s">
        <v>119</v>
      </c>
    </row>
    <row r="559" spans="1:65" s="2" customFormat="1" ht="24">
      <c r="A559" s="35"/>
      <c r="B559" s="36"/>
      <c r="C559" s="204" t="s">
        <v>848</v>
      </c>
      <c r="D559" s="204" t="s">
        <v>122</v>
      </c>
      <c r="E559" s="205" t="s">
        <v>849</v>
      </c>
      <c r="F559" s="206" t="s">
        <v>850</v>
      </c>
      <c r="G559" s="207" t="s">
        <v>199</v>
      </c>
      <c r="H559" s="208">
        <v>14.265000000000001</v>
      </c>
      <c r="I559" s="209"/>
      <c r="J559" s="210">
        <f>ROUND(I559*H559,2)</f>
        <v>0</v>
      </c>
      <c r="K559" s="206" t="s">
        <v>126</v>
      </c>
      <c r="L559" s="40"/>
      <c r="M559" s="211" t="s">
        <v>1</v>
      </c>
      <c r="N559" s="212" t="s">
        <v>40</v>
      </c>
      <c r="O559" s="72"/>
      <c r="P559" s="213">
        <f>O559*H559</f>
        <v>0</v>
      </c>
      <c r="Q559" s="213">
        <v>0</v>
      </c>
      <c r="R559" s="213">
        <f>Q559*H559</f>
        <v>0</v>
      </c>
      <c r="S559" s="213">
        <v>0</v>
      </c>
      <c r="T559" s="214">
        <f>S559*H559</f>
        <v>0</v>
      </c>
      <c r="U559" s="35"/>
      <c r="V559" s="35"/>
      <c r="W559" s="35"/>
      <c r="X559" s="35"/>
      <c r="Y559" s="35"/>
      <c r="Z559" s="35"/>
      <c r="AA559" s="35"/>
      <c r="AB559" s="35"/>
      <c r="AC559" s="35"/>
      <c r="AD559" s="35"/>
      <c r="AE559" s="35"/>
      <c r="AR559" s="215" t="s">
        <v>141</v>
      </c>
      <c r="AT559" s="215" t="s">
        <v>122</v>
      </c>
      <c r="AU559" s="215" t="s">
        <v>85</v>
      </c>
      <c r="AY559" s="18" t="s">
        <v>119</v>
      </c>
      <c r="BE559" s="216">
        <f>IF(N559="základní",J559,0)</f>
        <v>0</v>
      </c>
      <c r="BF559" s="216">
        <f>IF(N559="snížená",J559,0)</f>
        <v>0</v>
      </c>
      <c r="BG559" s="216">
        <f>IF(N559="zákl. přenesená",J559,0)</f>
        <v>0</v>
      </c>
      <c r="BH559" s="216">
        <f>IF(N559="sníž. přenesená",J559,0)</f>
        <v>0</v>
      </c>
      <c r="BI559" s="216">
        <f>IF(N559="nulová",J559,0)</f>
        <v>0</v>
      </c>
      <c r="BJ559" s="18" t="s">
        <v>83</v>
      </c>
      <c r="BK559" s="216">
        <f>ROUND(I559*H559,2)</f>
        <v>0</v>
      </c>
      <c r="BL559" s="18" t="s">
        <v>141</v>
      </c>
      <c r="BM559" s="215" t="s">
        <v>851</v>
      </c>
    </row>
    <row r="560" spans="1:65" s="13" customFormat="1">
      <c r="B560" s="217"/>
      <c r="C560" s="218"/>
      <c r="D560" s="219" t="s">
        <v>129</v>
      </c>
      <c r="E560" s="220" t="s">
        <v>1</v>
      </c>
      <c r="F560" s="221" t="s">
        <v>651</v>
      </c>
      <c r="G560" s="218"/>
      <c r="H560" s="220" t="s">
        <v>1</v>
      </c>
      <c r="I560" s="222"/>
      <c r="J560" s="218"/>
      <c r="K560" s="218"/>
      <c r="L560" s="223"/>
      <c r="M560" s="224"/>
      <c r="N560" s="225"/>
      <c r="O560" s="225"/>
      <c r="P560" s="225"/>
      <c r="Q560" s="225"/>
      <c r="R560" s="225"/>
      <c r="S560" s="225"/>
      <c r="T560" s="226"/>
      <c r="AT560" s="227" t="s">
        <v>129</v>
      </c>
      <c r="AU560" s="227" t="s">
        <v>85</v>
      </c>
      <c r="AV560" s="13" t="s">
        <v>83</v>
      </c>
      <c r="AW560" s="13" t="s">
        <v>32</v>
      </c>
      <c r="AX560" s="13" t="s">
        <v>75</v>
      </c>
      <c r="AY560" s="227" t="s">
        <v>119</v>
      </c>
    </row>
    <row r="561" spans="1:65" s="14" customFormat="1">
      <c r="B561" s="228"/>
      <c r="C561" s="229"/>
      <c r="D561" s="219" t="s">
        <v>129</v>
      </c>
      <c r="E561" s="230" t="s">
        <v>1</v>
      </c>
      <c r="F561" s="231" t="s">
        <v>852</v>
      </c>
      <c r="G561" s="229"/>
      <c r="H561" s="232">
        <v>14.265000000000001</v>
      </c>
      <c r="I561" s="233"/>
      <c r="J561" s="229"/>
      <c r="K561" s="229"/>
      <c r="L561" s="234"/>
      <c r="M561" s="235"/>
      <c r="N561" s="236"/>
      <c r="O561" s="236"/>
      <c r="P561" s="236"/>
      <c r="Q561" s="236"/>
      <c r="R561" s="236"/>
      <c r="S561" s="236"/>
      <c r="T561" s="237"/>
      <c r="AT561" s="238" t="s">
        <v>129</v>
      </c>
      <c r="AU561" s="238" t="s">
        <v>85</v>
      </c>
      <c r="AV561" s="14" t="s">
        <v>85</v>
      </c>
      <c r="AW561" s="14" t="s">
        <v>32</v>
      </c>
      <c r="AX561" s="14" t="s">
        <v>83</v>
      </c>
      <c r="AY561" s="238" t="s">
        <v>119</v>
      </c>
    </row>
    <row r="562" spans="1:65" s="12" customFormat="1" ht="12.75">
      <c r="B562" s="188"/>
      <c r="C562" s="189"/>
      <c r="D562" s="190" t="s">
        <v>74</v>
      </c>
      <c r="E562" s="202" t="s">
        <v>853</v>
      </c>
      <c r="F562" s="202" t="s">
        <v>854</v>
      </c>
      <c r="G562" s="189"/>
      <c r="H562" s="189"/>
      <c r="I562" s="192"/>
      <c r="J562" s="203">
        <f>BK562</f>
        <v>0</v>
      </c>
      <c r="K562" s="189"/>
      <c r="L562" s="194"/>
      <c r="M562" s="195"/>
      <c r="N562" s="196"/>
      <c r="O562" s="196"/>
      <c r="P562" s="197">
        <f>SUM(P563:P576)</f>
        <v>0</v>
      </c>
      <c r="Q562" s="196"/>
      <c r="R562" s="197">
        <f>SUM(R563:R576)</f>
        <v>0</v>
      </c>
      <c r="S562" s="196"/>
      <c r="T562" s="198">
        <f>SUM(T563:T576)</f>
        <v>0</v>
      </c>
      <c r="AR562" s="199" t="s">
        <v>83</v>
      </c>
      <c r="AT562" s="200" t="s">
        <v>74</v>
      </c>
      <c r="AU562" s="200" t="s">
        <v>83</v>
      </c>
      <c r="AY562" s="199" t="s">
        <v>119</v>
      </c>
      <c r="BK562" s="201">
        <f>SUM(BK563:BK576)</f>
        <v>0</v>
      </c>
    </row>
    <row r="563" spans="1:65" s="2" customFormat="1" ht="36">
      <c r="A563" s="35"/>
      <c r="B563" s="36"/>
      <c r="C563" s="204" t="s">
        <v>855</v>
      </c>
      <c r="D563" s="204" t="s">
        <v>122</v>
      </c>
      <c r="E563" s="205" t="s">
        <v>856</v>
      </c>
      <c r="F563" s="206" t="s">
        <v>857</v>
      </c>
      <c r="G563" s="207" t="s">
        <v>267</v>
      </c>
      <c r="H563" s="208">
        <v>516.61300000000006</v>
      </c>
      <c r="I563" s="209"/>
      <c r="J563" s="210">
        <f>ROUND(I563*H563,2)</f>
        <v>0</v>
      </c>
      <c r="K563" s="206" t="s">
        <v>126</v>
      </c>
      <c r="L563" s="40"/>
      <c r="M563" s="211" t="s">
        <v>1</v>
      </c>
      <c r="N563" s="212" t="s">
        <v>40</v>
      </c>
      <c r="O563" s="72"/>
      <c r="P563" s="213">
        <f>O563*H563</f>
        <v>0</v>
      </c>
      <c r="Q563" s="213">
        <v>0</v>
      </c>
      <c r="R563" s="213">
        <f>Q563*H563</f>
        <v>0</v>
      </c>
      <c r="S563" s="213">
        <v>0</v>
      </c>
      <c r="T563" s="214">
        <f>S563*H563</f>
        <v>0</v>
      </c>
      <c r="U563" s="35"/>
      <c r="V563" s="35"/>
      <c r="W563" s="35"/>
      <c r="X563" s="35"/>
      <c r="Y563" s="35"/>
      <c r="Z563" s="35"/>
      <c r="AA563" s="35"/>
      <c r="AB563" s="35"/>
      <c r="AC563" s="35"/>
      <c r="AD563" s="35"/>
      <c r="AE563" s="35"/>
      <c r="AR563" s="215" t="s">
        <v>141</v>
      </c>
      <c r="AT563" s="215" t="s">
        <v>122</v>
      </c>
      <c r="AU563" s="215" t="s">
        <v>85</v>
      </c>
      <c r="AY563" s="18" t="s">
        <v>119</v>
      </c>
      <c r="BE563" s="216">
        <f>IF(N563="základní",J563,0)</f>
        <v>0</v>
      </c>
      <c r="BF563" s="216">
        <f>IF(N563="snížená",J563,0)</f>
        <v>0</v>
      </c>
      <c r="BG563" s="216">
        <f>IF(N563="zákl. přenesená",J563,0)</f>
        <v>0</v>
      </c>
      <c r="BH563" s="216">
        <f>IF(N563="sníž. přenesená",J563,0)</f>
        <v>0</v>
      </c>
      <c r="BI563" s="216">
        <f>IF(N563="nulová",J563,0)</f>
        <v>0</v>
      </c>
      <c r="BJ563" s="18" t="s">
        <v>83</v>
      </c>
      <c r="BK563" s="216">
        <f>ROUND(I563*H563,2)</f>
        <v>0</v>
      </c>
      <c r="BL563" s="18" t="s">
        <v>141</v>
      </c>
      <c r="BM563" s="215" t="s">
        <v>858</v>
      </c>
    </row>
    <row r="564" spans="1:65" s="14" customFormat="1">
      <c r="B564" s="228"/>
      <c r="C564" s="229"/>
      <c r="D564" s="219" t="s">
        <v>129</v>
      </c>
      <c r="E564" s="230" t="s">
        <v>1</v>
      </c>
      <c r="F564" s="231" t="s">
        <v>859</v>
      </c>
      <c r="G564" s="229"/>
      <c r="H564" s="232">
        <v>516.61300000000006</v>
      </c>
      <c r="I564" s="233"/>
      <c r="J564" s="229"/>
      <c r="K564" s="229"/>
      <c r="L564" s="234"/>
      <c r="M564" s="235"/>
      <c r="N564" s="236"/>
      <c r="O564" s="236"/>
      <c r="P564" s="236"/>
      <c r="Q564" s="236"/>
      <c r="R564" s="236"/>
      <c r="S564" s="236"/>
      <c r="T564" s="237"/>
      <c r="AT564" s="238" t="s">
        <v>129</v>
      </c>
      <c r="AU564" s="238" t="s">
        <v>85</v>
      </c>
      <c r="AV564" s="14" t="s">
        <v>85</v>
      </c>
      <c r="AW564" s="14" t="s">
        <v>32</v>
      </c>
      <c r="AX564" s="14" t="s">
        <v>83</v>
      </c>
      <c r="AY564" s="238" t="s">
        <v>119</v>
      </c>
    </row>
    <row r="565" spans="1:65" s="2" customFormat="1" ht="48">
      <c r="A565" s="35"/>
      <c r="B565" s="36"/>
      <c r="C565" s="204" t="s">
        <v>860</v>
      </c>
      <c r="D565" s="204" t="s">
        <v>122</v>
      </c>
      <c r="E565" s="205" t="s">
        <v>861</v>
      </c>
      <c r="F565" s="206" t="s">
        <v>862</v>
      </c>
      <c r="G565" s="207" t="s">
        <v>267</v>
      </c>
      <c r="H565" s="208">
        <v>4649.5169999999998</v>
      </c>
      <c r="I565" s="209"/>
      <c r="J565" s="210">
        <f>ROUND(I565*H565,2)</f>
        <v>0</v>
      </c>
      <c r="K565" s="206" t="s">
        <v>126</v>
      </c>
      <c r="L565" s="40"/>
      <c r="M565" s="211" t="s">
        <v>1</v>
      </c>
      <c r="N565" s="212" t="s">
        <v>40</v>
      </c>
      <c r="O565" s="72"/>
      <c r="P565" s="213">
        <f>O565*H565</f>
        <v>0</v>
      </c>
      <c r="Q565" s="213">
        <v>0</v>
      </c>
      <c r="R565" s="213">
        <f>Q565*H565</f>
        <v>0</v>
      </c>
      <c r="S565" s="213">
        <v>0</v>
      </c>
      <c r="T565" s="214">
        <f>S565*H565</f>
        <v>0</v>
      </c>
      <c r="U565" s="35"/>
      <c r="V565" s="35"/>
      <c r="W565" s="35"/>
      <c r="X565" s="35"/>
      <c r="Y565" s="35"/>
      <c r="Z565" s="35"/>
      <c r="AA565" s="35"/>
      <c r="AB565" s="35"/>
      <c r="AC565" s="35"/>
      <c r="AD565" s="35"/>
      <c r="AE565" s="35"/>
      <c r="AR565" s="215" t="s">
        <v>141</v>
      </c>
      <c r="AT565" s="215" t="s">
        <v>122</v>
      </c>
      <c r="AU565" s="215" t="s">
        <v>85</v>
      </c>
      <c r="AY565" s="18" t="s">
        <v>119</v>
      </c>
      <c r="BE565" s="216">
        <f>IF(N565="základní",J565,0)</f>
        <v>0</v>
      </c>
      <c r="BF565" s="216">
        <f>IF(N565="snížená",J565,0)</f>
        <v>0</v>
      </c>
      <c r="BG565" s="216">
        <f>IF(N565="zákl. přenesená",J565,0)</f>
        <v>0</v>
      </c>
      <c r="BH565" s="216">
        <f>IF(N565="sníž. přenesená",J565,0)</f>
        <v>0</v>
      </c>
      <c r="BI565" s="216">
        <f>IF(N565="nulová",J565,0)</f>
        <v>0</v>
      </c>
      <c r="BJ565" s="18" t="s">
        <v>83</v>
      </c>
      <c r="BK565" s="216">
        <f>ROUND(I565*H565,2)</f>
        <v>0</v>
      </c>
      <c r="BL565" s="18" t="s">
        <v>141</v>
      </c>
      <c r="BM565" s="215" t="s">
        <v>863</v>
      </c>
    </row>
    <row r="566" spans="1:65" s="13" customFormat="1">
      <c r="B566" s="217"/>
      <c r="C566" s="218"/>
      <c r="D566" s="219" t="s">
        <v>129</v>
      </c>
      <c r="E566" s="220" t="s">
        <v>1</v>
      </c>
      <c r="F566" s="221" t="s">
        <v>864</v>
      </c>
      <c r="G566" s="218"/>
      <c r="H566" s="220" t="s">
        <v>1</v>
      </c>
      <c r="I566" s="222"/>
      <c r="J566" s="218"/>
      <c r="K566" s="218"/>
      <c r="L566" s="223"/>
      <c r="M566" s="224"/>
      <c r="N566" s="225"/>
      <c r="O566" s="225"/>
      <c r="P566" s="225"/>
      <c r="Q566" s="225"/>
      <c r="R566" s="225"/>
      <c r="S566" s="225"/>
      <c r="T566" s="226"/>
      <c r="AT566" s="227" t="s">
        <v>129</v>
      </c>
      <c r="AU566" s="227" t="s">
        <v>85</v>
      </c>
      <c r="AV566" s="13" t="s">
        <v>83</v>
      </c>
      <c r="AW566" s="13" t="s">
        <v>32</v>
      </c>
      <c r="AX566" s="13" t="s">
        <v>75</v>
      </c>
      <c r="AY566" s="227" t="s">
        <v>119</v>
      </c>
    </row>
    <row r="567" spans="1:65" s="14" customFormat="1">
      <c r="B567" s="228"/>
      <c r="C567" s="229"/>
      <c r="D567" s="219" t="s">
        <v>129</v>
      </c>
      <c r="E567" s="230" t="s">
        <v>1</v>
      </c>
      <c r="F567" s="231" t="s">
        <v>859</v>
      </c>
      <c r="G567" s="229"/>
      <c r="H567" s="232">
        <v>516.61300000000006</v>
      </c>
      <c r="I567" s="233"/>
      <c r="J567" s="229"/>
      <c r="K567" s="229"/>
      <c r="L567" s="234"/>
      <c r="M567" s="235"/>
      <c r="N567" s="236"/>
      <c r="O567" s="236"/>
      <c r="P567" s="236"/>
      <c r="Q567" s="236"/>
      <c r="R567" s="236"/>
      <c r="S567" s="236"/>
      <c r="T567" s="237"/>
      <c r="AT567" s="238" t="s">
        <v>129</v>
      </c>
      <c r="AU567" s="238" t="s">
        <v>85</v>
      </c>
      <c r="AV567" s="14" t="s">
        <v>85</v>
      </c>
      <c r="AW567" s="14" t="s">
        <v>32</v>
      </c>
      <c r="AX567" s="14" t="s">
        <v>83</v>
      </c>
      <c r="AY567" s="238" t="s">
        <v>119</v>
      </c>
    </row>
    <row r="568" spans="1:65" s="14" customFormat="1">
      <c r="B568" s="228"/>
      <c r="C568" s="229"/>
      <c r="D568" s="219" t="s">
        <v>129</v>
      </c>
      <c r="E568" s="229"/>
      <c r="F568" s="231" t="s">
        <v>865</v>
      </c>
      <c r="G568" s="229"/>
      <c r="H568" s="232">
        <v>4649.5169999999998</v>
      </c>
      <c r="I568" s="233"/>
      <c r="J568" s="229"/>
      <c r="K568" s="229"/>
      <c r="L568" s="234"/>
      <c r="M568" s="235"/>
      <c r="N568" s="236"/>
      <c r="O568" s="236"/>
      <c r="P568" s="236"/>
      <c r="Q568" s="236"/>
      <c r="R568" s="236"/>
      <c r="S568" s="236"/>
      <c r="T568" s="237"/>
      <c r="AT568" s="238" t="s">
        <v>129</v>
      </c>
      <c r="AU568" s="238" t="s">
        <v>85</v>
      </c>
      <c r="AV568" s="14" t="s">
        <v>85</v>
      </c>
      <c r="AW568" s="14" t="s">
        <v>4</v>
      </c>
      <c r="AX568" s="14" t="s">
        <v>83</v>
      </c>
      <c r="AY568" s="238" t="s">
        <v>119</v>
      </c>
    </row>
    <row r="569" spans="1:65" s="2" customFormat="1" ht="36">
      <c r="A569" s="35"/>
      <c r="B569" s="36"/>
      <c r="C569" s="204" t="s">
        <v>866</v>
      </c>
      <c r="D569" s="204" t="s">
        <v>122</v>
      </c>
      <c r="E569" s="205" t="s">
        <v>867</v>
      </c>
      <c r="F569" s="206" t="s">
        <v>868</v>
      </c>
      <c r="G569" s="207" t="s">
        <v>267</v>
      </c>
      <c r="H569" s="208">
        <v>238.66900000000001</v>
      </c>
      <c r="I569" s="209"/>
      <c r="J569" s="210">
        <f>ROUND(I569*H569,2)</f>
        <v>0</v>
      </c>
      <c r="K569" s="206" t="s">
        <v>126</v>
      </c>
      <c r="L569" s="40"/>
      <c r="M569" s="211" t="s">
        <v>1</v>
      </c>
      <c r="N569" s="212" t="s">
        <v>40</v>
      </c>
      <c r="O569" s="72"/>
      <c r="P569" s="213">
        <f>O569*H569</f>
        <v>0</v>
      </c>
      <c r="Q569" s="213">
        <v>0</v>
      </c>
      <c r="R569" s="213">
        <f>Q569*H569</f>
        <v>0</v>
      </c>
      <c r="S569" s="213">
        <v>0</v>
      </c>
      <c r="T569" s="214">
        <f>S569*H569</f>
        <v>0</v>
      </c>
      <c r="U569" s="35"/>
      <c r="V569" s="35"/>
      <c r="W569" s="35"/>
      <c r="X569" s="35"/>
      <c r="Y569" s="35"/>
      <c r="Z569" s="35"/>
      <c r="AA569" s="35"/>
      <c r="AB569" s="35"/>
      <c r="AC569" s="35"/>
      <c r="AD569" s="35"/>
      <c r="AE569" s="35"/>
      <c r="AR569" s="215" t="s">
        <v>141</v>
      </c>
      <c r="AT569" s="215" t="s">
        <v>122</v>
      </c>
      <c r="AU569" s="215" t="s">
        <v>85</v>
      </c>
      <c r="AY569" s="18" t="s">
        <v>119</v>
      </c>
      <c r="BE569" s="216">
        <f>IF(N569="základní",J569,0)</f>
        <v>0</v>
      </c>
      <c r="BF569" s="216">
        <f>IF(N569="snížená",J569,0)</f>
        <v>0</v>
      </c>
      <c r="BG569" s="216">
        <f>IF(N569="zákl. přenesená",J569,0)</f>
        <v>0</v>
      </c>
      <c r="BH569" s="216">
        <f>IF(N569="sníž. přenesená",J569,0)</f>
        <v>0</v>
      </c>
      <c r="BI569" s="216">
        <f>IF(N569="nulová",J569,0)</f>
        <v>0</v>
      </c>
      <c r="BJ569" s="18" t="s">
        <v>83</v>
      </c>
      <c r="BK569" s="216">
        <f>ROUND(I569*H569,2)</f>
        <v>0</v>
      </c>
      <c r="BL569" s="18" t="s">
        <v>141</v>
      </c>
      <c r="BM569" s="215" t="s">
        <v>869</v>
      </c>
    </row>
    <row r="570" spans="1:65" s="14" customFormat="1" ht="22.5">
      <c r="B570" s="228"/>
      <c r="C570" s="229"/>
      <c r="D570" s="219" t="s">
        <v>129</v>
      </c>
      <c r="E570" s="230" t="s">
        <v>1</v>
      </c>
      <c r="F570" s="231" t="s">
        <v>870</v>
      </c>
      <c r="G570" s="229"/>
      <c r="H570" s="232">
        <v>219.32900000000001</v>
      </c>
      <c r="I570" s="233"/>
      <c r="J570" s="229"/>
      <c r="K570" s="229"/>
      <c r="L570" s="234"/>
      <c r="M570" s="235"/>
      <c r="N570" s="236"/>
      <c r="O570" s="236"/>
      <c r="P570" s="236"/>
      <c r="Q570" s="236"/>
      <c r="R570" s="236"/>
      <c r="S570" s="236"/>
      <c r="T570" s="237"/>
      <c r="AT570" s="238" t="s">
        <v>129</v>
      </c>
      <c r="AU570" s="238" t="s">
        <v>85</v>
      </c>
      <c r="AV570" s="14" t="s">
        <v>85</v>
      </c>
      <c r="AW570" s="14" t="s">
        <v>32</v>
      </c>
      <c r="AX570" s="14" t="s">
        <v>75</v>
      </c>
      <c r="AY570" s="238" t="s">
        <v>119</v>
      </c>
    </row>
    <row r="571" spans="1:65" s="14" customFormat="1">
      <c r="B571" s="228"/>
      <c r="C571" s="229"/>
      <c r="D571" s="219" t="s">
        <v>129</v>
      </c>
      <c r="E571" s="230" t="s">
        <v>1</v>
      </c>
      <c r="F571" s="231" t="s">
        <v>871</v>
      </c>
      <c r="G571" s="229"/>
      <c r="H571" s="232">
        <v>19.34</v>
      </c>
      <c r="I571" s="233"/>
      <c r="J571" s="229"/>
      <c r="K571" s="229"/>
      <c r="L571" s="234"/>
      <c r="M571" s="235"/>
      <c r="N571" s="236"/>
      <c r="O571" s="236"/>
      <c r="P571" s="236"/>
      <c r="Q571" s="236"/>
      <c r="R571" s="236"/>
      <c r="S571" s="236"/>
      <c r="T571" s="237"/>
      <c r="AT571" s="238" t="s">
        <v>129</v>
      </c>
      <c r="AU571" s="238" t="s">
        <v>85</v>
      </c>
      <c r="AV571" s="14" t="s">
        <v>85</v>
      </c>
      <c r="AW571" s="14" t="s">
        <v>32</v>
      </c>
      <c r="AX571" s="14" t="s">
        <v>75</v>
      </c>
      <c r="AY571" s="238" t="s">
        <v>119</v>
      </c>
    </row>
    <row r="572" spans="1:65" s="15" customFormat="1">
      <c r="B572" s="244"/>
      <c r="C572" s="245"/>
      <c r="D572" s="219" t="s">
        <v>129</v>
      </c>
      <c r="E572" s="246" t="s">
        <v>266</v>
      </c>
      <c r="F572" s="247" t="s">
        <v>296</v>
      </c>
      <c r="G572" s="245"/>
      <c r="H572" s="248">
        <v>238.66900000000001</v>
      </c>
      <c r="I572" s="249"/>
      <c r="J572" s="245"/>
      <c r="K572" s="245"/>
      <c r="L572" s="250"/>
      <c r="M572" s="251"/>
      <c r="N572" s="252"/>
      <c r="O572" s="252"/>
      <c r="P572" s="252"/>
      <c r="Q572" s="252"/>
      <c r="R572" s="252"/>
      <c r="S572" s="252"/>
      <c r="T572" s="253"/>
      <c r="AT572" s="254" t="s">
        <v>129</v>
      </c>
      <c r="AU572" s="254" t="s">
        <v>85</v>
      </c>
      <c r="AV572" s="15" t="s">
        <v>141</v>
      </c>
      <c r="AW572" s="15" t="s">
        <v>32</v>
      </c>
      <c r="AX572" s="15" t="s">
        <v>83</v>
      </c>
      <c r="AY572" s="254" t="s">
        <v>119</v>
      </c>
    </row>
    <row r="573" spans="1:65" s="2" customFormat="1" ht="48">
      <c r="A573" s="35"/>
      <c r="B573" s="36"/>
      <c r="C573" s="204" t="s">
        <v>872</v>
      </c>
      <c r="D573" s="204" t="s">
        <v>122</v>
      </c>
      <c r="E573" s="205" t="s">
        <v>873</v>
      </c>
      <c r="F573" s="206" t="s">
        <v>874</v>
      </c>
      <c r="G573" s="207" t="s">
        <v>267</v>
      </c>
      <c r="H573" s="208">
        <v>105.6</v>
      </c>
      <c r="I573" s="209"/>
      <c r="J573" s="210">
        <f>ROUND(I573*H573,2)</f>
        <v>0</v>
      </c>
      <c r="K573" s="206" t="s">
        <v>126</v>
      </c>
      <c r="L573" s="40"/>
      <c r="M573" s="211" t="s">
        <v>1</v>
      </c>
      <c r="N573" s="212" t="s">
        <v>40</v>
      </c>
      <c r="O573" s="72"/>
      <c r="P573" s="213">
        <f>O573*H573</f>
        <v>0</v>
      </c>
      <c r="Q573" s="213">
        <v>0</v>
      </c>
      <c r="R573" s="213">
        <f>Q573*H573</f>
        <v>0</v>
      </c>
      <c r="S573" s="213">
        <v>0</v>
      </c>
      <c r="T573" s="214">
        <f>S573*H573</f>
        <v>0</v>
      </c>
      <c r="U573" s="35"/>
      <c r="V573" s="35"/>
      <c r="W573" s="35"/>
      <c r="X573" s="35"/>
      <c r="Y573" s="35"/>
      <c r="Z573" s="35"/>
      <c r="AA573" s="35"/>
      <c r="AB573" s="35"/>
      <c r="AC573" s="35"/>
      <c r="AD573" s="35"/>
      <c r="AE573" s="35"/>
      <c r="AR573" s="215" t="s">
        <v>141</v>
      </c>
      <c r="AT573" s="215" t="s">
        <v>122</v>
      </c>
      <c r="AU573" s="215" t="s">
        <v>85</v>
      </c>
      <c r="AY573" s="18" t="s">
        <v>119</v>
      </c>
      <c r="BE573" s="216">
        <f>IF(N573="základní",J573,0)</f>
        <v>0</v>
      </c>
      <c r="BF573" s="216">
        <f>IF(N573="snížená",J573,0)</f>
        <v>0</v>
      </c>
      <c r="BG573" s="216">
        <f>IF(N573="zákl. přenesená",J573,0)</f>
        <v>0</v>
      </c>
      <c r="BH573" s="216">
        <f>IF(N573="sníž. přenesená",J573,0)</f>
        <v>0</v>
      </c>
      <c r="BI573" s="216">
        <f>IF(N573="nulová",J573,0)</f>
        <v>0</v>
      </c>
      <c r="BJ573" s="18" t="s">
        <v>83</v>
      </c>
      <c r="BK573" s="216">
        <f>ROUND(I573*H573,2)</f>
        <v>0</v>
      </c>
      <c r="BL573" s="18" t="s">
        <v>141</v>
      </c>
      <c r="BM573" s="215" t="s">
        <v>875</v>
      </c>
    </row>
    <row r="574" spans="1:65" s="14" customFormat="1">
      <c r="B574" s="228"/>
      <c r="C574" s="229"/>
      <c r="D574" s="219" t="s">
        <v>129</v>
      </c>
      <c r="E574" s="230" t="s">
        <v>1</v>
      </c>
      <c r="F574" s="231" t="s">
        <v>876</v>
      </c>
      <c r="G574" s="229"/>
      <c r="H574" s="232">
        <v>105.6</v>
      </c>
      <c r="I574" s="233"/>
      <c r="J574" s="229"/>
      <c r="K574" s="229"/>
      <c r="L574" s="234"/>
      <c r="M574" s="235"/>
      <c r="N574" s="236"/>
      <c r="O574" s="236"/>
      <c r="P574" s="236"/>
      <c r="Q574" s="236"/>
      <c r="R574" s="236"/>
      <c r="S574" s="236"/>
      <c r="T574" s="237"/>
      <c r="AT574" s="238" t="s">
        <v>129</v>
      </c>
      <c r="AU574" s="238" t="s">
        <v>85</v>
      </c>
      <c r="AV574" s="14" t="s">
        <v>85</v>
      </c>
      <c r="AW574" s="14" t="s">
        <v>32</v>
      </c>
      <c r="AX574" s="14" t="s">
        <v>83</v>
      </c>
      <c r="AY574" s="238" t="s">
        <v>119</v>
      </c>
    </row>
    <row r="575" spans="1:65" s="2" customFormat="1" ht="48">
      <c r="A575" s="35"/>
      <c r="B575" s="36"/>
      <c r="C575" s="204" t="s">
        <v>877</v>
      </c>
      <c r="D575" s="204" t="s">
        <v>122</v>
      </c>
      <c r="E575" s="205" t="s">
        <v>878</v>
      </c>
      <c r="F575" s="206" t="s">
        <v>879</v>
      </c>
      <c r="G575" s="207" t="s">
        <v>267</v>
      </c>
      <c r="H575" s="208">
        <v>172.34399999999999</v>
      </c>
      <c r="I575" s="209"/>
      <c r="J575" s="210">
        <f>ROUND(I575*H575,2)</f>
        <v>0</v>
      </c>
      <c r="K575" s="206" t="s">
        <v>126</v>
      </c>
      <c r="L575" s="40"/>
      <c r="M575" s="211" t="s">
        <v>1</v>
      </c>
      <c r="N575" s="212" t="s">
        <v>40</v>
      </c>
      <c r="O575" s="72"/>
      <c r="P575" s="213">
        <f>O575*H575</f>
        <v>0</v>
      </c>
      <c r="Q575" s="213">
        <v>0</v>
      </c>
      <c r="R575" s="213">
        <f>Q575*H575</f>
        <v>0</v>
      </c>
      <c r="S575" s="213">
        <v>0</v>
      </c>
      <c r="T575" s="214">
        <f>S575*H575</f>
        <v>0</v>
      </c>
      <c r="U575" s="35"/>
      <c r="V575" s="35"/>
      <c r="W575" s="35"/>
      <c r="X575" s="35"/>
      <c r="Y575" s="35"/>
      <c r="Z575" s="35"/>
      <c r="AA575" s="35"/>
      <c r="AB575" s="35"/>
      <c r="AC575" s="35"/>
      <c r="AD575" s="35"/>
      <c r="AE575" s="35"/>
      <c r="AR575" s="215" t="s">
        <v>141</v>
      </c>
      <c r="AT575" s="215" t="s">
        <v>122</v>
      </c>
      <c r="AU575" s="215" t="s">
        <v>85</v>
      </c>
      <c r="AY575" s="18" t="s">
        <v>119</v>
      </c>
      <c r="BE575" s="216">
        <f>IF(N575="základní",J575,0)</f>
        <v>0</v>
      </c>
      <c r="BF575" s="216">
        <f>IF(N575="snížená",J575,0)</f>
        <v>0</v>
      </c>
      <c r="BG575" s="216">
        <f>IF(N575="zákl. přenesená",J575,0)</f>
        <v>0</v>
      </c>
      <c r="BH575" s="216">
        <f>IF(N575="sníž. přenesená",J575,0)</f>
        <v>0</v>
      </c>
      <c r="BI575" s="216">
        <f>IF(N575="nulová",J575,0)</f>
        <v>0</v>
      </c>
      <c r="BJ575" s="18" t="s">
        <v>83</v>
      </c>
      <c r="BK575" s="216">
        <f>ROUND(I575*H575,2)</f>
        <v>0</v>
      </c>
      <c r="BL575" s="18" t="s">
        <v>141</v>
      </c>
      <c r="BM575" s="215" t="s">
        <v>880</v>
      </c>
    </row>
    <row r="576" spans="1:65" s="14" customFormat="1">
      <c r="B576" s="228"/>
      <c r="C576" s="229"/>
      <c r="D576" s="219" t="s">
        <v>129</v>
      </c>
      <c r="E576" s="230" t="s">
        <v>1</v>
      </c>
      <c r="F576" s="231" t="s">
        <v>881</v>
      </c>
      <c r="G576" s="229"/>
      <c r="H576" s="232">
        <v>172.34399999999999</v>
      </c>
      <c r="I576" s="233"/>
      <c r="J576" s="229"/>
      <c r="K576" s="229"/>
      <c r="L576" s="234"/>
      <c r="M576" s="235"/>
      <c r="N576" s="236"/>
      <c r="O576" s="236"/>
      <c r="P576" s="236"/>
      <c r="Q576" s="236"/>
      <c r="R576" s="236"/>
      <c r="S576" s="236"/>
      <c r="T576" s="237"/>
      <c r="AT576" s="238" t="s">
        <v>129</v>
      </c>
      <c r="AU576" s="238" t="s">
        <v>85</v>
      </c>
      <c r="AV576" s="14" t="s">
        <v>85</v>
      </c>
      <c r="AW576" s="14" t="s">
        <v>32</v>
      </c>
      <c r="AX576" s="14" t="s">
        <v>83</v>
      </c>
      <c r="AY576" s="238" t="s">
        <v>119</v>
      </c>
    </row>
    <row r="577" spans="1:65" s="12" customFormat="1" ht="12.75">
      <c r="B577" s="188"/>
      <c r="C577" s="189"/>
      <c r="D577" s="190" t="s">
        <v>74</v>
      </c>
      <c r="E577" s="202" t="s">
        <v>882</v>
      </c>
      <c r="F577" s="202" t="s">
        <v>883</v>
      </c>
      <c r="G577" s="189"/>
      <c r="H577" s="189"/>
      <c r="I577" s="192"/>
      <c r="J577" s="203">
        <f>BK577</f>
        <v>0</v>
      </c>
      <c r="K577" s="189"/>
      <c r="L577" s="194"/>
      <c r="M577" s="195"/>
      <c r="N577" s="196"/>
      <c r="O577" s="196"/>
      <c r="P577" s="197">
        <f>SUM(P578:P581)</f>
        <v>0</v>
      </c>
      <c r="Q577" s="196"/>
      <c r="R577" s="197">
        <f>SUM(R578:R581)</f>
        <v>0</v>
      </c>
      <c r="S577" s="196"/>
      <c r="T577" s="198">
        <f>SUM(T578:T581)</f>
        <v>0</v>
      </c>
      <c r="AR577" s="199" t="s">
        <v>83</v>
      </c>
      <c r="AT577" s="200" t="s">
        <v>74</v>
      </c>
      <c r="AU577" s="200" t="s">
        <v>83</v>
      </c>
      <c r="AY577" s="199" t="s">
        <v>119</v>
      </c>
      <c r="BK577" s="201">
        <f>SUM(BK578:BK581)</f>
        <v>0</v>
      </c>
    </row>
    <row r="578" spans="1:65" s="2" customFormat="1" ht="36">
      <c r="A578" s="35"/>
      <c r="B578" s="36"/>
      <c r="C578" s="204" t="s">
        <v>884</v>
      </c>
      <c r="D578" s="204" t="s">
        <v>122</v>
      </c>
      <c r="E578" s="205" t="s">
        <v>885</v>
      </c>
      <c r="F578" s="206" t="s">
        <v>886</v>
      </c>
      <c r="G578" s="207" t="s">
        <v>267</v>
      </c>
      <c r="H578" s="208">
        <v>379.25</v>
      </c>
      <c r="I578" s="209"/>
      <c r="J578" s="210">
        <f>ROUND(I578*H578,2)</f>
        <v>0</v>
      </c>
      <c r="K578" s="206" t="s">
        <v>126</v>
      </c>
      <c r="L578" s="40"/>
      <c r="M578" s="211" t="s">
        <v>1</v>
      </c>
      <c r="N578" s="212" t="s">
        <v>40</v>
      </c>
      <c r="O578" s="72"/>
      <c r="P578" s="213">
        <f>O578*H578</f>
        <v>0</v>
      </c>
      <c r="Q578" s="213">
        <v>0</v>
      </c>
      <c r="R578" s="213">
        <f>Q578*H578</f>
        <v>0</v>
      </c>
      <c r="S578" s="213">
        <v>0</v>
      </c>
      <c r="T578" s="214">
        <f>S578*H578</f>
        <v>0</v>
      </c>
      <c r="U578" s="35"/>
      <c r="V578" s="35"/>
      <c r="W578" s="35"/>
      <c r="X578" s="35"/>
      <c r="Y578" s="35"/>
      <c r="Z578" s="35"/>
      <c r="AA578" s="35"/>
      <c r="AB578" s="35"/>
      <c r="AC578" s="35"/>
      <c r="AD578" s="35"/>
      <c r="AE578" s="35"/>
      <c r="AR578" s="215" t="s">
        <v>141</v>
      </c>
      <c r="AT578" s="215" t="s">
        <v>122</v>
      </c>
      <c r="AU578" s="215" t="s">
        <v>85</v>
      </c>
      <c r="AY578" s="18" t="s">
        <v>119</v>
      </c>
      <c r="BE578" s="216">
        <f>IF(N578="základní",J578,0)</f>
        <v>0</v>
      </c>
      <c r="BF578" s="216">
        <f>IF(N578="snížená",J578,0)</f>
        <v>0</v>
      </c>
      <c r="BG578" s="216">
        <f>IF(N578="zákl. přenesená",J578,0)</f>
        <v>0</v>
      </c>
      <c r="BH578" s="216">
        <f>IF(N578="sníž. přenesená",J578,0)</f>
        <v>0</v>
      </c>
      <c r="BI578" s="216">
        <f>IF(N578="nulová",J578,0)</f>
        <v>0</v>
      </c>
      <c r="BJ578" s="18" t="s">
        <v>83</v>
      </c>
      <c r="BK578" s="216">
        <f>ROUND(I578*H578,2)</f>
        <v>0</v>
      </c>
      <c r="BL578" s="18" t="s">
        <v>141</v>
      </c>
      <c r="BM578" s="215" t="s">
        <v>887</v>
      </c>
    </row>
    <row r="579" spans="1:65" s="14" customFormat="1">
      <c r="B579" s="228"/>
      <c r="C579" s="229"/>
      <c r="D579" s="219" t="s">
        <v>129</v>
      </c>
      <c r="E579" s="229"/>
      <c r="F579" s="231" t="s">
        <v>888</v>
      </c>
      <c r="G579" s="229"/>
      <c r="H579" s="232">
        <v>379.25</v>
      </c>
      <c r="I579" s="233"/>
      <c r="J579" s="229"/>
      <c r="K579" s="229"/>
      <c r="L579" s="234"/>
      <c r="M579" s="235"/>
      <c r="N579" s="236"/>
      <c r="O579" s="236"/>
      <c r="P579" s="236"/>
      <c r="Q579" s="236"/>
      <c r="R579" s="236"/>
      <c r="S579" s="236"/>
      <c r="T579" s="237"/>
      <c r="AT579" s="238" t="s">
        <v>129</v>
      </c>
      <c r="AU579" s="238" t="s">
        <v>85</v>
      </c>
      <c r="AV579" s="14" t="s">
        <v>85</v>
      </c>
      <c r="AW579" s="14" t="s">
        <v>4</v>
      </c>
      <c r="AX579" s="14" t="s">
        <v>83</v>
      </c>
      <c r="AY579" s="238" t="s">
        <v>119</v>
      </c>
    </row>
    <row r="580" spans="1:65" s="2" customFormat="1" ht="36">
      <c r="A580" s="35"/>
      <c r="B580" s="36"/>
      <c r="C580" s="204" t="s">
        <v>889</v>
      </c>
      <c r="D580" s="204" t="s">
        <v>122</v>
      </c>
      <c r="E580" s="205" t="s">
        <v>890</v>
      </c>
      <c r="F580" s="206" t="s">
        <v>891</v>
      </c>
      <c r="G580" s="207" t="s">
        <v>267</v>
      </c>
      <c r="H580" s="208">
        <v>162.536</v>
      </c>
      <c r="I580" s="209"/>
      <c r="J580" s="210">
        <f>ROUND(I580*H580,2)</f>
        <v>0</v>
      </c>
      <c r="K580" s="206" t="s">
        <v>126</v>
      </c>
      <c r="L580" s="40"/>
      <c r="M580" s="211" t="s">
        <v>1</v>
      </c>
      <c r="N580" s="212" t="s">
        <v>40</v>
      </c>
      <c r="O580" s="72"/>
      <c r="P580" s="213">
        <f>O580*H580</f>
        <v>0</v>
      </c>
      <c r="Q580" s="213">
        <v>0</v>
      </c>
      <c r="R580" s="213">
        <f>Q580*H580</f>
        <v>0</v>
      </c>
      <c r="S580" s="213">
        <v>0</v>
      </c>
      <c r="T580" s="214">
        <f>S580*H580</f>
        <v>0</v>
      </c>
      <c r="U580" s="35"/>
      <c r="V580" s="35"/>
      <c r="W580" s="35"/>
      <c r="X580" s="35"/>
      <c r="Y580" s="35"/>
      <c r="Z580" s="35"/>
      <c r="AA580" s="35"/>
      <c r="AB580" s="35"/>
      <c r="AC580" s="35"/>
      <c r="AD580" s="35"/>
      <c r="AE580" s="35"/>
      <c r="AR580" s="215" t="s">
        <v>141</v>
      </c>
      <c r="AT580" s="215" t="s">
        <v>122</v>
      </c>
      <c r="AU580" s="215" t="s">
        <v>85</v>
      </c>
      <c r="AY580" s="18" t="s">
        <v>119</v>
      </c>
      <c r="BE580" s="216">
        <f>IF(N580="základní",J580,0)</f>
        <v>0</v>
      </c>
      <c r="BF580" s="216">
        <f>IF(N580="snížená",J580,0)</f>
        <v>0</v>
      </c>
      <c r="BG580" s="216">
        <f>IF(N580="zákl. přenesená",J580,0)</f>
        <v>0</v>
      </c>
      <c r="BH580" s="216">
        <f>IF(N580="sníž. přenesená",J580,0)</f>
        <v>0</v>
      </c>
      <c r="BI580" s="216">
        <f>IF(N580="nulová",J580,0)</f>
        <v>0</v>
      </c>
      <c r="BJ580" s="18" t="s">
        <v>83</v>
      </c>
      <c r="BK580" s="216">
        <f>ROUND(I580*H580,2)</f>
        <v>0</v>
      </c>
      <c r="BL580" s="18" t="s">
        <v>141</v>
      </c>
      <c r="BM580" s="215" t="s">
        <v>892</v>
      </c>
    </row>
    <row r="581" spans="1:65" s="14" customFormat="1">
      <c r="B581" s="228"/>
      <c r="C581" s="229"/>
      <c r="D581" s="219" t="s">
        <v>129</v>
      </c>
      <c r="E581" s="229"/>
      <c r="F581" s="231" t="s">
        <v>893</v>
      </c>
      <c r="G581" s="229"/>
      <c r="H581" s="232">
        <v>162.536</v>
      </c>
      <c r="I581" s="233"/>
      <c r="J581" s="229"/>
      <c r="K581" s="229"/>
      <c r="L581" s="234"/>
      <c r="M581" s="235"/>
      <c r="N581" s="236"/>
      <c r="O581" s="236"/>
      <c r="P581" s="236"/>
      <c r="Q581" s="236"/>
      <c r="R581" s="236"/>
      <c r="S581" s="236"/>
      <c r="T581" s="237"/>
      <c r="AT581" s="238" t="s">
        <v>129</v>
      </c>
      <c r="AU581" s="238" t="s">
        <v>85</v>
      </c>
      <c r="AV581" s="14" t="s">
        <v>85</v>
      </c>
      <c r="AW581" s="14" t="s">
        <v>4</v>
      </c>
      <c r="AX581" s="14" t="s">
        <v>83</v>
      </c>
      <c r="AY581" s="238" t="s">
        <v>119</v>
      </c>
    </row>
    <row r="582" spans="1:65" s="12" customFormat="1" ht="15">
      <c r="B582" s="188"/>
      <c r="C582" s="189"/>
      <c r="D582" s="190" t="s">
        <v>74</v>
      </c>
      <c r="E582" s="191" t="s">
        <v>894</v>
      </c>
      <c r="F582" s="191" t="s">
        <v>895</v>
      </c>
      <c r="G582" s="189"/>
      <c r="H582" s="189"/>
      <c r="I582" s="192"/>
      <c r="J582" s="193">
        <f>BK582</f>
        <v>0</v>
      </c>
      <c r="K582" s="189"/>
      <c r="L582" s="194"/>
      <c r="M582" s="195"/>
      <c r="N582" s="196"/>
      <c r="O582" s="196"/>
      <c r="P582" s="197">
        <f>P583+P624</f>
        <v>0</v>
      </c>
      <c r="Q582" s="196"/>
      <c r="R582" s="197">
        <f>R583+R624</f>
        <v>3.5723098000000002</v>
      </c>
      <c r="S582" s="196"/>
      <c r="T582" s="198">
        <f>T583+T624</f>
        <v>0</v>
      </c>
      <c r="AR582" s="199" t="s">
        <v>85</v>
      </c>
      <c r="AT582" s="200" t="s">
        <v>74</v>
      </c>
      <c r="AU582" s="200" t="s">
        <v>75</v>
      </c>
      <c r="AY582" s="199" t="s">
        <v>119</v>
      </c>
      <c r="BK582" s="201">
        <f>BK583+BK624</f>
        <v>0</v>
      </c>
    </row>
    <row r="583" spans="1:65" s="12" customFormat="1" ht="12.75">
      <c r="B583" s="188"/>
      <c r="C583" s="189"/>
      <c r="D583" s="190" t="s">
        <v>74</v>
      </c>
      <c r="E583" s="202" t="s">
        <v>896</v>
      </c>
      <c r="F583" s="202" t="s">
        <v>897</v>
      </c>
      <c r="G583" s="189"/>
      <c r="H583" s="189"/>
      <c r="I583" s="192"/>
      <c r="J583" s="203">
        <f>BK583</f>
        <v>0</v>
      </c>
      <c r="K583" s="189"/>
      <c r="L583" s="194"/>
      <c r="M583" s="195"/>
      <c r="N583" s="196"/>
      <c r="O583" s="196"/>
      <c r="P583" s="197">
        <f>SUM(P584:P623)</f>
        <v>0</v>
      </c>
      <c r="Q583" s="196"/>
      <c r="R583" s="197">
        <f>SUM(R584:R623)</f>
        <v>3.5463898</v>
      </c>
      <c r="S583" s="196"/>
      <c r="T583" s="198">
        <f>SUM(T584:T623)</f>
        <v>0</v>
      </c>
      <c r="AR583" s="199" t="s">
        <v>85</v>
      </c>
      <c r="AT583" s="200" t="s">
        <v>74</v>
      </c>
      <c r="AU583" s="200" t="s">
        <v>83</v>
      </c>
      <c r="AY583" s="199" t="s">
        <v>119</v>
      </c>
      <c r="BK583" s="201">
        <f>SUM(BK584:BK623)</f>
        <v>0</v>
      </c>
    </row>
    <row r="584" spans="1:65" s="2" customFormat="1" ht="24">
      <c r="A584" s="35"/>
      <c r="B584" s="36"/>
      <c r="C584" s="204" t="s">
        <v>898</v>
      </c>
      <c r="D584" s="204" t="s">
        <v>122</v>
      </c>
      <c r="E584" s="205" t="s">
        <v>899</v>
      </c>
      <c r="F584" s="206" t="s">
        <v>900</v>
      </c>
      <c r="G584" s="207" t="s">
        <v>216</v>
      </c>
      <c r="H584" s="208">
        <v>186.36</v>
      </c>
      <c r="I584" s="209"/>
      <c r="J584" s="210">
        <f>ROUND(I584*H584,2)</f>
        <v>0</v>
      </c>
      <c r="K584" s="206" t="s">
        <v>126</v>
      </c>
      <c r="L584" s="40"/>
      <c r="M584" s="211" t="s">
        <v>1</v>
      </c>
      <c r="N584" s="212" t="s">
        <v>40</v>
      </c>
      <c r="O584" s="72"/>
      <c r="P584" s="213">
        <f>O584*H584</f>
        <v>0</v>
      </c>
      <c r="Q584" s="213">
        <v>0</v>
      </c>
      <c r="R584" s="213">
        <f>Q584*H584</f>
        <v>0</v>
      </c>
      <c r="S584" s="213">
        <v>0</v>
      </c>
      <c r="T584" s="214">
        <f>S584*H584</f>
        <v>0</v>
      </c>
      <c r="U584" s="35"/>
      <c r="V584" s="35"/>
      <c r="W584" s="35"/>
      <c r="X584" s="35"/>
      <c r="Y584" s="35"/>
      <c r="Z584" s="35"/>
      <c r="AA584" s="35"/>
      <c r="AB584" s="35"/>
      <c r="AC584" s="35"/>
      <c r="AD584" s="35"/>
      <c r="AE584" s="35"/>
      <c r="AR584" s="215" t="s">
        <v>355</v>
      </c>
      <c r="AT584" s="215" t="s">
        <v>122</v>
      </c>
      <c r="AU584" s="215" t="s">
        <v>85</v>
      </c>
      <c r="AY584" s="18" t="s">
        <v>119</v>
      </c>
      <c r="BE584" s="216">
        <f>IF(N584="základní",J584,0)</f>
        <v>0</v>
      </c>
      <c r="BF584" s="216">
        <f>IF(N584="snížená",J584,0)</f>
        <v>0</v>
      </c>
      <c r="BG584" s="216">
        <f>IF(N584="zákl. přenesená",J584,0)</f>
        <v>0</v>
      </c>
      <c r="BH584" s="216">
        <f>IF(N584="sníž. přenesená",J584,0)</f>
        <v>0</v>
      </c>
      <c r="BI584" s="216">
        <f>IF(N584="nulová",J584,0)</f>
        <v>0</v>
      </c>
      <c r="BJ584" s="18" t="s">
        <v>83</v>
      </c>
      <c r="BK584" s="216">
        <f>ROUND(I584*H584,2)</f>
        <v>0</v>
      </c>
      <c r="BL584" s="18" t="s">
        <v>355</v>
      </c>
      <c r="BM584" s="215" t="s">
        <v>901</v>
      </c>
    </row>
    <row r="585" spans="1:65" s="13" customFormat="1" ht="33.75">
      <c r="B585" s="217"/>
      <c r="C585" s="218"/>
      <c r="D585" s="219" t="s">
        <v>129</v>
      </c>
      <c r="E585" s="220" t="s">
        <v>1</v>
      </c>
      <c r="F585" s="221" t="s">
        <v>902</v>
      </c>
      <c r="G585" s="218"/>
      <c r="H585" s="220" t="s">
        <v>1</v>
      </c>
      <c r="I585" s="222"/>
      <c r="J585" s="218"/>
      <c r="K585" s="218"/>
      <c r="L585" s="223"/>
      <c r="M585" s="224"/>
      <c r="N585" s="225"/>
      <c r="O585" s="225"/>
      <c r="P585" s="225"/>
      <c r="Q585" s="225"/>
      <c r="R585" s="225"/>
      <c r="S585" s="225"/>
      <c r="T585" s="226"/>
      <c r="AT585" s="227" t="s">
        <v>129</v>
      </c>
      <c r="AU585" s="227" t="s">
        <v>85</v>
      </c>
      <c r="AV585" s="13" t="s">
        <v>83</v>
      </c>
      <c r="AW585" s="13" t="s">
        <v>32</v>
      </c>
      <c r="AX585" s="13" t="s">
        <v>75</v>
      </c>
      <c r="AY585" s="227" t="s">
        <v>119</v>
      </c>
    </row>
    <row r="586" spans="1:65" s="14" customFormat="1">
      <c r="B586" s="228"/>
      <c r="C586" s="229"/>
      <c r="D586" s="219" t="s">
        <v>129</v>
      </c>
      <c r="E586" s="230" t="s">
        <v>1</v>
      </c>
      <c r="F586" s="231" t="s">
        <v>903</v>
      </c>
      <c r="G586" s="229"/>
      <c r="H586" s="232">
        <v>186.36</v>
      </c>
      <c r="I586" s="233"/>
      <c r="J586" s="229"/>
      <c r="K586" s="229"/>
      <c r="L586" s="234"/>
      <c r="M586" s="235"/>
      <c r="N586" s="236"/>
      <c r="O586" s="236"/>
      <c r="P586" s="236"/>
      <c r="Q586" s="236"/>
      <c r="R586" s="236"/>
      <c r="S586" s="236"/>
      <c r="T586" s="237"/>
      <c r="AT586" s="238" t="s">
        <v>129</v>
      </c>
      <c r="AU586" s="238" t="s">
        <v>85</v>
      </c>
      <c r="AV586" s="14" t="s">
        <v>85</v>
      </c>
      <c r="AW586" s="14" t="s">
        <v>32</v>
      </c>
      <c r="AX586" s="14" t="s">
        <v>83</v>
      </c>
      <c r="AY586" s="238" t="s">
        <v>119</v>
      </c>
    </row>
    <row r="587" spans="1:65" s="2" customFormat="1" ht="24">
      <c r="A587" s="35"/>
      <c r="B587" s="36"/>
      <c r="C587" s="204" t="s">
        <v>904</v>
      </c>
      <c r="D587" s="204" t="s">
        <v>122</v>
      </c>
      <c r="E587" s="205" t="s">
        <v>905</v>
      </c>
      <c r="F587" s="206" t="s">
        <v>906</v>
      </c>
      <c r="G587" s="207" t="s">
        <v>487</v>
      </c>
      <c r="H587" s="208">
        <v>73</v>
      </c>
      <c r="I587" s="209"/>
      <c r="J587" s="210">
        <f>ROUND(I587*H587,2)</f>
        <v>0</v>
      </c>
      <c r="K587" s="206" t="s">
        <v>126</v>
      </c>
      <c r="L587" s="40"/>
      <c r="M587" s="211" t="s">
        <v>1</v>
      </c>
      <c r="N587" s="212" t="s">
        <v>40</v>
      </c>
      <c r="O587" s="72"/>
      <c r="P587" s="213">
        <f>O587*H587</f>
        <v>0</v>
      </c>
      <c r="Q587" s="213">
        <v>1.9000000000000001E-4</v>
      </c>
      <c r="R587" s="213">
        <f>Q587*H587</f>
        <v>1.387E-2</v>
      </c>
      <c r="S587" s="213">
        <v>0</v>
      </c>
      <c r="T587" s="214">
        <f>S587*H587</f>
        <v>0</v>
      </c>
      <c r="U587" s="35"/>
      <c r="V587" s="35"/>
      <c r="W587" s="35"/>
      <c r="X587" s="35"/>
      <c r="Y587" s="35"/>
      <c r="Z587" s="35"/>
      <c r="AA587" s="35"/>
      <c r="AB587" s="35"/>
      <c r="AC587" s="35"/>
      <c r="AD587" s="35"/>
      <c r="AE587" s="35"/>
      <c r="AR587" s="215" t="s">
        <v>355</v>
      </c>
      <c r="AT587" s="215" t="s">
        <v>122</v>
      </c>
      <c r="AU587" s="215" t="s">
        <v>85</v>
      </c>
      <c r="AY587" s="18" t="s">
        <v>119</v>
      </c>
      <c r="BE587" s="216">
        <f>IF(N587="základní",J587,0)</f>
        <v>0</v>
      </c>
      <c r="BF587" s="216">
        <f>IF(N587="snížená",J587,0)</f>
        <v>0</v>
      </c>
      <c r="BG587" s="216">
        <f>IF(N587="zákl. přenesená",J587,0)</f>
        <v>0</v>
      </c>
      <c r="BH587" s="216">
        <f>IF(N587="sníž. přenesená",J587,0)</f>
        <v>0</v>
      </c>
      <c r="BI587" s="216">
        <f>IF(N587="nulová",J587,0)</f>
        <v>0</v>
      </c>
      <c r="BJ587" s="18" t="s">
        <v>83</v>
      </c>
      <c r="BK587" s="216">
        <f>ROUND(I587*H587,2)</f>
        <v>0</v>
      </c>
      <c r="BL587" s="18" t="s">
        <v>355</v>
      </c>
      <c r="BM587" s="215" t="s">
        <v>907</v>
      </c>
    </row>
    <row r="588" spans="1:65" s="13" customFormat="1" ht="33.75">
      <c r="B588" s="217"/>
      <c r="C588" s="218"/>
      <c r="D588" s="219" t="s">
        <v>129</v>
      </c>
      <c r="E588" s="220" t="s">
        <v>1</v>
      </c>
      <c r="F588" s="221" t="s">
        <v>908</v>
      </c>
      <c r="G588" s="218"/>
      <c r="H588" s="220" t="s">
        <v>1</v>
      </c>
      <c r="I588" s="222"/>
      <c r="J588" s="218"/>
      <c r="K588" s="218"/>
      <c r="L588" s="223"/>
      <c r="M588" s="224"/>
      <c r="N588" s="225"/>
      <c r="O588" s="225"/>
      <c r="P588" s="225"/>
      <c r="Q588" s="225"/>
      <c r="R588" s="225"/>
      <c r="S588" s="225"/>
      <c r="T588" s="226"/>
      <c r="AT588" s="227" t="s">
        <v>129</v>
      </c>
      <c r="AU588" s="227" t="s">
        <v>85</v>
      </c>
      <c r="AV588" s="13" t="s">
        <v>83</v>
      </c>
      <c r="AW588" s="13" t="s">
        <v>32</v>
      </c>
      <c r="AX588" s="13" t="s">
        <v>75</v>
      </c>
      <c r="AY588" s="227" t="s">
        <v>119</v>
      </c>
    </row>
    <row r="589" spans="1:65" s="13" customFormat="1" ht="22.5">
      <c r="B589" s="217"/>
      <c r="C589" s="218"/>
      <c r="D589" s="219" t="s">
        <v>129</v>
      </c>
      <c r="E589" s="220" t="s">
        <v>1</v>
      </c>
      <c r="F589" s="221" t="s">
        <v>909</v>
      </c>
      <c r="G589" s="218"/>
      <c r="H589" s="220" t="s">
        <v>1</v>
      </c>
      <c r="I589" s="222"/>
      <c r="J589" s="218"/>
      <c r="K589" s="218"/>
      <c r="L589" s="223"/>
      <c r="M589" s="224"/>
      <c r="N589" s="225"/>
      <c r="O589" s="225"/>
      <c r="P589" s="225"/>
      <c r="Q589" s="225"/>
      <c r="R589" s="225"/>
      <c r="S589" s="225"/>
      <c r="T589" s="226"/>
      <c r="AT589" s="227" t="s">
        <v>129</v>
      </c>
      <c r="AU589" s="227" t="s">
        <v>85</v>
      </c>
      <c r="AV589" s="13" t="s">
        <v>83</v>
      </c>
      <c r="AW589" s="13" t="s">
        <v>32</v>
      </c>
      <c r="AX589" s="13" t="s">
        <v>75</v>
      </c>
      <c r="AY589" s="227" t="s">
        <v>119</v>
      </c>
    </row>
    <row r="590" spans="1:65" s="14" customFormat="1">
      <c r="B590" s="228"/>
      <c r="C590" s="229"/>
      <c r="D590" s="219" t="s">
        <v>129</v>
      </c>
      <c r="E590" s="230" t="s">
        <v>1</v>
      </c>
      <c r="F590" s="231" t="s">
        <v>910</v>
      </c>
      <c r="G590" s="229"/>
      <c r="H590" s="232">
        <v>73</v>
      </c>
      <c r="I590" s="233"/>
      <c r="J590" s="229"/>
      <c r="K590" s="229"/>
      <c r="L590" s="234"/>
      <c r="M590" s="235"/>
      <c r="N590" s="236"/>
      <c r="O590" s="236"/>
      <c r="P590" s="236"/>
      <c r="Q590" s="236"/>
      <c r="R590" s="236"/>
      <c r="S590" s="236"/>
      <c r="T590" s="237"/>
      <c r="AT590" s="238" t="s">
        <v>129</v>
      </c>
      <c r="AU590" s="238" t="s">
        <v>85</v>
      </c>
      <c r="AV590" s="14" t="s">
        <v>85</v>
      </c>
      <c r="AW590" s="14" t="s">
        <v>32</v>
      </c>
      <c r="AX590" s="14" t="s">
        <v>83</v>
      </c>
      <c r="AY590" s="238" t="s">
        <v>119</v>
      </c>
    </row>
    <row r="591" spans="1:65" s="2" customFormat="1" ht="24">
      <c r="A591" s="35"/>
      <c r="B591" s="36"/>
      <c r="C591" s="266" t="s">
        <v>911</v>
      </c>
      <c r="D591" s="266" t="s">
        <v>390</v>
      </c>
      <c r="E591" s="267" t="s">
        <v>912</v>
      </c>
      <c r="F591" s="268" t="s">
        <v>913</v>
      </c>
      <c r="G591" s="269" t="s">
        <v>216</v>
      </c>
      <c r="H591" s="270">
        <v>263.01</v>
      </c>
      <c r="I591" s="271"/>
      <c r="J591" s="272">
        <f>ROUND(I591*H591,2)</f>
        <v>0</v>
      </c>
      <c r="K591" s="268" t="s">
        <v>1</v>
      </c>
      <c r="L591" s="273"/>
      <c r="M591" s="274" t="s">
        <v>1</v>
      </c>
      <c r="N591" s="275" t="s">
        <v>40</v>
      </c>
      <c r="O591" s="72"/>
      <c r="P591" s="213">
        <f>O591*H591</f>
        <v>0</v>
      </c>
      <c r="Q591" s="213">
        <v>1.98E-3</v>
      </c>
      <c r="R591" s="213">
        <f>Q591*H591</f>
        <v>0.52075979999999999</v>
      </c>
      <c r="S591" s="213">
        <v>0</v>
      </c>
      <c r="T591" s="214">
        <f>S591*H591</f>
        <v>0</v>
      </c>
      <c r="U591" s="35"/>
      <c r="V591" s="35"/>
      <c r="W591" s="35"/>
      <c r="X591" s="35"/>
      <c r="Y591" s="35"/>
      <c r="Z591" s="35"/>
      <c r="AA591" s="35"/>
      <c r="AB591" s="35"/>
      <c r="AC591" s="35"/>
      <c r="AD591" s="35"/>
      <c r="AE591" s="35"/>
      <c r="AR591" s="215" t="s">
        <v>479</v>
      </c>
      <c r="AT591" s="215" t="s">
        <v>390</v>
      </c>
      <c r="AU591" s="215" t="s">
        <v>85</v>
      </c>
      <c r="AY591" s="18" t="s">
        <v>119</v>
      </c>
      <c r="BE591" s="216">
        <f>IF(N591="základní",J591,0)</f>
        <v>0</v>
      </c>
      <c r="BF591" s="216">
        <f>IF(N591="snížená",J591,0)</f>
        <v>0</v>
      </c>
      <c r="BG591" s="216">
        <f>IF(N591="zákl. přenesená",J591,0)</f>
        <v>0</v>
      </c>
      <c r="BH591" s="216">
        <f>IF(N591="sníž. přenesená",J591,0)</f>
        <v>0</v>
      </c>
      <c r="BI591" s="216">
        <f>IF(N591="nulová",J591,0)</f>
        <v>0</v>
      </c>
      <c r="BJ591" s="18" t="s">
        <v>83</v>
      </c>
      <c r="BK591" s="216">
        <f>ROUND(I591*H591,2)</f>
        <v>0</v>
      </c>
      <c r="BL591" s="18" t="s">
        <v>355</v>
      </c>
      <c r="BM591" s="215" t="s">
        <v>914</v>
      </c>
    </row>
    <row r="592" spans="1:65" s="13" customFormat="1">
      <c r="B592" s="217"/>
      <c r="C592" s="218"/>
      <c r="D592" s="219" t="s">
        <v>129</v>
      </c>
      <c r="E592" s="220" t="s">
        <v>1</v>
      </c>
      <c r="F592" s="221" t="s">
        <v>569</v>
      </c>
      <c r="G592" s="218"/>
      <c r="H592" s="220" t="s">
        <v>1</v>
      </c>
      <c r="I592" s="222"/>
      <c r="J592" s="218"/>
      <c r="K592" s="218"/>
      <c r="L592" s="223"/>
      <c r="M592" s="224"/>
      <c r="N592" s="225"/>
      <c r="O592" s="225"/>
      <c r="P592" s="225"/>
      <c r="Q592" s="225"/>
      <c r="R592" s="225"/>
      <c r="S592" s="225"/>
      <c r="T592" s="226"/>
      <c r="AT592" s="227" t="s">
        <v>129</v>
      </c>
      <c r="AU592" s="227" t="s">
        <v>85</v>
      </c>
      <c r="AV592" s="13" t="s">
        <v>83</v>
      </c>
      <c r="AW592" s="13" t="s">
        <v>32</v>
      </c>
      <c r="AX592" s="13" t="s">
        <v>75</v>
      </c>
      <c r="AY592" s="227" t="s">
        <v>119</v>
      </c>
    </row>
    <row r="593" spans="1:65" s="14" customFormat="1">
      <c r="B593" s="228"/>
      <c r="C593" s="229"/>
      <c r="D593" s="219" t="s">
        <v>129</v>
      </c>
      <c r="E593" s="230" t="s">
        <v>1</v>
      </c>
      <c r="F593" s="231" t="s">
        <v>915</v>
      </c>
      <c r="G593" s="229"/>
      <c r="H593" s="232">
        <v>46.2</v>
      </c>
      <c r="I593" s="233"/>
      <c r="J593" s="229"/>
      <c r="K593" s="229"/>
      <c r="L593" s="234"/>
      <c r="M593" s="235"/>
      <c r="N593" s="236"/>
      <c r="O593" s="236"/>
      <c r="P593" s="236"/>
      <c r="Q593" s="236"/>
      <c r="R593" s="236"/>
      <c r="S593" s="236"/>
      <c r="T593" s="237"/>
      <c r="AT593" s="238" t="s">
        <v>129</v>
      </c>
      <c r="AU593" s="238" t="s">
        <v>85</v>
      </c>
      <c r="AV593" s="14" t="s">
        <v>85</v>
      </c>
      <c r="AW593" s="14" t="s">
        <v>32</v>
      </c>
      <c r="AX593" s="14" t="s">
        <v>75</v>
      </c>
      <c r="AY593" s="238" t="s">
        <v>119</v>
      </c>
    </row>
    <row r="594" spans="1:65" s="14" customFormat="1">
      <c r="B594" s="228"/>
      <c r="C594" s="229"/>
      <c r="D594" s="219" t="s">
        <v>129</v>
      </c>
      <c r="E594" s="230" t="s">
        <v>1</v>
      </c>
      <c r="F594" s="231" t="s">
        <v>916</v>
      </c>
      <c r="G594" s="229"/>
      <c r="H594" s="232">
        <v>30.45</v>
      </c>
      <c r="I594" s="233"/>
      <c r="J594" s="229"/>
      <c r="K594" s="229"/>
      <c r="L594" s="234"/>
      <c r="M594" s="235"/>
      <c r="N594" s="236"/>
      <c r="O594" s="236"/>
      <c r="P594" s="236"/>
      <c r="Q594" s="236"/>
      <c r="R594" s="236"/>
      <c r="S594" s="236"/>
      <c r="T594" s="237"/>
      <c r="AT594" s="238" t="s">
        <v>129</v>
      </c>
      <c r="AU594" s="238" t="s">
        <v>85</v>
      </c>
      <c r="AV594" s="14" t="s">
        <v>85</v>
      </c>
      <c r="AW594" s="14" t="s">
        <v>32</v>
      </c>
      <c r="AX594" s="14" t="s">
        <v>75</v>
      </c>
      <c r="AY594" s="238" t="s">
        <v>119</v>
      </c>
    </row>
    <row r="595" spans="1:65" s="14" customFormat="1">
      <c r="B595" s="228"/>
      <c r="C595" s="229"/>
      <c r="D595" s="219" t="s">
        <v>129</v>
      </c>
      <c r="E595" s="230" t="s">
        <v>1</v>
      </c>
      <c r="F595" s="231" t="s">
        <v>917</v>
      </c>
      <c r="G595" s="229"/>
      <c r="H595" s="232">
        <v>186.36</v>
      </c>
      <c r="I595" s="233"/>
      <c r="J595" s="229"/>
      <c r="K595" s="229"/>
      <c r="L595" s="234"/>
      <c r="M595" s="235"/>
      <c r="N595" s="236"/>
      <c r="O595" s="236"/>
      <c r="P595" s="236"/>
      <c r="Q595" s="236"/>
      <c r="R595" s="236"/>
      <c r="S595" s="236"/>
      <c r="T595" s="237"/>
      <c r="AT595" s="238" t="s">
        <v>129</v>
      </c>
      <c r="AU595" s="238" t="s">
        <v>85</v>
      </c>
      <c r="AV595" s="14" t="s">
        <v>85</v>
      </c>
      <c r="AW595" s="14" t="s">
        <v>32</v>
      </c>
      <c r="AX595" s="14" t="s">
        <v>75</v>
      </c>
      <c r="AY595" s="238" t="s">
        <v>119</v>
      </c>
    </row>
    <row r="596" spans="1:65" s="15" customFormat="1">
      <c r="B596" s="244"/>
      <c r="C596" s="245"/>
      <c r="D596" s="219" t="s">
        <v>129</v>
      </c>
      <c r="E596" s="246" t="s">
        <v>1</v>
      </c>
      <c r="F596" s="247" t="s">
        <v>296</v>
      </c>
      <c r="G596" s="245"/>
      <c r="H596" s="248">
        <v>263.01</v>
      </c>
      <c r="I596" s="249"/>
      <c r="J596" s="245"/>
      <c r="K596" s="245"/>
      <c r="L596" s="250"/>
      <c r="M596" s="251"/>
      <c r="N596" s="252"/>
      <c r="O596" s="252"/>
      <c r="P596" s="252"/>
      <c r="Q596" s="252"/>
      <c r="R596" s="252"/>
      <c r="S596" s="252"/>
      <c r="T596" s="253"/>
      <c r="AT596" s="254" t="s">
        <v>129</v>
      </c>
      <c r="AU596" s="254" t="s">
        <v>85</v>
      </c>
      <c r="AV596" s="15" t="s">
        <v>141</v>
      </c>
      <c r="AW596" s="15" t="s">
        <v>32</v>
      </c>
      <c r="AX596" s="15" t="s">
        <v>83</v>
      </c>
      <c r="AY596" s="254" t="s">
        <v>119</v>
      </c>
    </row>
    <row r="597" spans="1:65" s="2" customFormat="1" ht="24">
      <c r="A597" s="35"/>
      <c r="B597" s="36"/>
      <c r="C597" s="266" t="s">
        <v>918</v>
      </c>
      <c r="D597" s="266" t="s">
        <v>390</v>
      </c>
      <c r="E597" s="267" t="s">
        <v>919</v>
      </c>
      <c r="F597" s="268" t="s">
        <v>920</v>
      </c>
      <c r="G597" s="269" t="s">
        <v>487</v>
      </c>
      <c r="H597" s="270">
        <v>73</v>
      </c>
      <c r="I597" s="271"/>
      <c r="J597" s="272">
        <f>ROUND(I597*H597,2)</f>
        <v>0</v>
      </c>
      <c r="K597" s="268" t="s">
        <v>1</v>
      </c>
      <c r="L597" s="273"/>
      <c r="M597" s="274" t="s">
        <v>1</v>
      </c>
      <c r="N597" s="275" t="s">
        <v>40</v>
      </c>
      <c r="O597" s="72"/>
      <c r="P597" s="213">
        <f>O597*H597</f>
        <v>0</v>
      </c>
      <c r="Q597" s="213">
        <v>0</v>
      </c>
      <c r="R597" s="213">
        <f>Q597*H597</f>
        <v>0</v>
      </c>
      <c r="S597" s="213">
        <v>0</v>
      </c>
      <c r="T597" s="214">
        <f>S597*H597</f>
        <v>0</v>
      </c>
      <c r="U597" s="35"/>
      <c r="V597" s="35"/>
      <c r="W597" s="35"/>
      <c r="X597" s="35"/>
      <c r="Y597" s="35"/>
      <c r="Z597" s="35"/>
      <c r="AA597" s="35"/>
      <c r="AB597" s="35"/>
      <c r="AC597" s="35"/>
      <c r="AD597" s="35"/>
      <c r="AE597" s="35"/>
      <c r="AR597" s="215" t="s">
        <v>479</v>
      </c>
      <c r="AT597" s="215" t="s">
        <v>390</v>
      </c>
      <c r="AU597" s="215" t="s">
        <v>85</v>
      </c>
      <c r="AY597" s="18" t="s">
        <v>119</v>
      </c>
      <c r="BE597" s="216">
        <f>IF(N597="základní",J597,0)</f>
        <v>0</v>
      </c>
      <c r="BF597" s="216">
        <f>IF(N597="snížená",J597,0)</f>
        <v>0</v>
      </c>
      <c r="BG597" s="216">
        <f>IF(N597="zákl. přenesená",J597,0)</f>
        <v>0</v>
      </c>
      <c r="BH597" s="216">
        <f>IF(N597="sníž. přenesená",J597,0)</f>
        <v>0</v>
      </c>
      <c r="BI597" s="216">
        <f>IF(N597="nulová",J597,0)</f>
        <v>0</v>
      </c>
      <c r="BJ597" s="18" t="s">
        <v>83</v>
      </c>
      <c r="BK597" s="216">
        <f>ROUND(I597*H597,2)</f>
        <v>0</v>
      </c>
      <c r="BL597" s="18" t="s">
        <v>355</v>
      </c>
      <c r="BM597" s="215" t="s">
        <v>921</v>
      </c>
    </row>
    <row r="598" spans="1:65" s="13" customFormat="1">
      <c r="B598" s="217"/>
      <c r="C598" s="218"/>
      <c r="D598" s="219" t="s">
        <v>129</v>
      </c>
      <c r="E598" s="220" t="s">
        <v>1</v>
      </c>
      <c r="F598" s="221" t="s">
        <v>569</v>
      </c>
      <c r="G598" s="218"/>
      <c r="H598" s="220" t="s">
        <v>1</v>
      </c>
      <c r="I598" s="222"/>
      <c r="J598" s="218"/>
      <c r="K598" s="218"/>
      <c r="L598" s="223"/>
      <c r="M598" s="224"/>
      <c r="N598" s="225"/>
      <c r="O598" s="225"/>
      <c r="P598" s="225"/>
      <c r="Q598" s="225"/>
      <c r="R598" s="225"/>
      <c r="S598" s="225"/>
      <c r="T598" s="226"/>
      <c r="AT598" s="227" t="s">
        <v>129</v>
      </c>
      <c r="AU598" s="227" t="s">
        <v>85</v>
      </c>
      <c r="AV598" s="13" t="s">
        <v>83</v>
      </c>
      <c r="AW598" s="13" t="s">
        <v>32</v>
      </c>
      <c r="AX598" s="13" t="s">
        <v>75</v>
      </c>
      <c r="AY598" s="227" t="s">
        <v>119</v>
      </c>
    </row>
    <row r="599" spans="1:65" s="14" customFormat="1">
      <c r="B599" s="228"/>
      <c r="C599" s="229"/>
      <c r="D599" s="219" t="s">
        <v>129</v>
      </c>
      <c r="E599" s="230" t="s">
        <v>1</v>
      </c>
      <c r="F599" s="231" t="s">
        <v>693</v>
      </c>
      <c r="G599" s="229"/>
      <c r="H599" s="232">
        <v>73</v>
      </c>
      <c r="I599" s="233"/>
      <c r="J599" s="229"/>
      <c r="K599" s="229"/>
      <c r="L599" s="234"/>
      <c r="M599" s="235"/>
      <c r="N599" s="236"/>
      <c r="O599" s="236"/>
      <c r="P599" s="236"/>
      <c r="Q599" s="236"/>
      <c r="R599" s="236"/>
      <c r="S599" s="236"/>
      <c r="T599" s="237"/>
      <c r="AT599" s="238" t="s">
        <v>129</v>
      </c>
      <c r="AU599" s="238" t="s">
        <v>85</v>
      </c>
      <c r="AV599" s="14" t="s">
        <v>85</v>
      </c>
      <c r="AW599" s="14" t="s">
        <v>32</v>
      </c>
      <c r="AX599" s="14" t="s">
        <v>83</v>
      </c>
      <c r="AY599" s="238" t="s">
        <v>119</v>
      </c>
    </row>
    <row r="600" spans="1:65" s="2" customFormat="1" ht="24">
      <c r="A600" s="35"/>
      <c r="B600" s="36"/>
      <c r="C600" s="266" t="s">
        <v>922</v>
      </c>
      <c r="D600" s="266" t="s">
        <v>390</v>
      </c>
      <c r="E600" s="267" t="s">
        <v>923</v>
      </c>
      <c r="F600" s="268" t="s">
        <v>924</v>
      </c>
      <c r="G600" s="269" t="s">
        <v>487</v>
      </c>
      <c r="H600" s="270">
        <v>128</v>
      </c>
      <c r="I600" s="271"/>
      <c r="J600" s="272">
        <f>ROUND(I600*H600,2)</f>
        <v>0</v>
      </c>
      <c r="K600" s="268" t="s">
        <v>1</v>
      </c>
      <c r="L600" s="273"/>
      <c r="M600" s="274" t="s">
        <v>1</v>
      </c>
      <c r="N600" s="275" t="s">
        <v>40</v>
      </c>
      <c r="O600" s="72"/>
      <c r="P600" s="213">
        <f>O600*H600</f>
        <v>0</v>
      </c>
      <c r="Q600" s="213">
        <v>0</v>
      </c>
      <c r="R600" s="213">
        <f>Q600*H600</f>
        <v>0</v>
      </c>
      <c r="S600" s="213">
        <v>0</v>
      </c>
      <c r="T600" s="214">
        <f>S600*H600</f>
        <v>0</v>
      </c>
      <c r="U600" s="35"/>
      <c r="V600" s="35"/>
      <c r="W600" s="35"/>
      <c r="X600" s="35"/>
      <c r="Y600" s="35"/>
      <c r="Z600" s="35"/>
      <c r="AA600" s="35"/>
      <c r="AB600" s="35"/>
      <c r="AC600" s="35"/>
      <c r="AD600" s="35"/>
      <c r="AE600" s="35"/>
      <c r="AR600" s="215" t="s">
        <v>479</v>
      </c>
      <c r="AT600" s="215" t="s">
        <v>390</v>
      </c>
      <c r="AU600" s="215" t="s">
        <v>85</v>
      </c>
      <c r="AY600" s="18" t="s">
        <v>119</v>
      </c>
      <c r="BE600" s="216">
        <f>IF(N600="základní",J600,0)</f>
        <v>0</v>
      </c>
      <c r="BF600" s="216">
        <f>IF(N600="snížená",J600,0)</f>
        <v>0</v>
      </c>
      <c r="BG600" s="216">
        <f>IF(N600="zákl. přenesená",J600,0)</f>
        <v>0</v>
      </c>
      <c r="BH600" s="216">
        <f>IF(N600="sníž. přenesená",J600,0)</f>
        <v>0</v>
      </c>
      <c r="BI600" s="216">
        <f>IF(N600="nulová",J600,0)</f>
        <v>0</v>
      </c>
      <c r="BJ600" s="18" t="s">
        <v>83</v>
      </c>
      <c r="BK600" s="216">
        <f>ROUND(I600*H600,2)</f>
        <v>0</v>
      </c>
      <c r="BL600" s="18" t="s">
        <v>355</v>
      </c>
      <c r="BM600" s="215" t="s">
        <v>925</v>
      </c>
    </row>
    <row r="601" spans="1:65" s="13" customFormat="1" ht="22.5">
      <c r="B601" s="217"/>
      <c r="C601" s="218"/>
      <c r="D601" s="219" t="s">
        <v>129</v>
      </c>
      <c r="E601" s="220" t="s">
        <v>1</v>
      </c>
      <c r="F601" s="221" t="s">
        <v>926</v>
      </c>
      <c r="G601" s="218"/>
      <c r="H601" s="220" t="s">
        <v>1</v>
      </c>
      <c r="I601" s="222"/>
      <c r="J601" s="218"/>
      <c r="K601" s="218"/>
      <c r="L601" s="223"/>
      <c r="M601" s="224"/>
      <c r="N601" s="225"/>
      <c r="O601" s="225"/>
      <c r="P601" s="225"/>
      <c r="Q601" s="225"/>
      <c r="R601" s="225"/>
      <c r="S601" s="225"/>
      <c r="T601" s="226"/>
      <c r="AT601" s="227" t="s">
        <v>129</v>
      </c>
      <c r="AU601" s="227" t="s">
        <v>85</v>
      </c>
      <c r="AV601" s="13" t="s">
        <v>83</v>
      </c>
      <c r="AW601" s="13" t="s">
        <v>32</v>
      </c>
      <c r="AX601" s="13" t="s">
        <v>75</v>
      </c>
      <c r="AY601" s="227" t="s">
        <v>119</v>
      </c>
    </row>
    <row r="602" spans="1:65" s="14" customFormat="1">
      <c r="B602" s="228"/>
      <c r="C602" s="229"/>
      <c r="D602" s="219" t="s">
        <v>129</v>
      </c>
      <c r="E602" s="230" t="s">
        <v>1</v>
      </c>
      <c r="F602" s="231" t="s">
        <v>927</v>
      </c>
      <c r="G602" s="229"/>
      <c r="H602" s="232">
        <v>128</v>
      </c>
      <c r="I602" s="233"/>
      <c r="J602" s="229"/>
      <c r="K602" s="229"/>
      <c r="L602" s="234"/>
      <c r="M602" s="235"/>
      <c r="N602" s="236"/>
      <c r="O602" s="236"/>
      <c r="P602" s="236"/>
      <c r="Q602" s="236"/>
      <c r="R602" s="236"/>
      <c r="S602" s="236"/>
      <c r="T602" s="237"/>
      <c r="AT602" s="238" t="s">
        <v>129</v>
      </c>
      <c r="AU602" s="238" t="s">
        <v>85</v>
      </c>
      <c r="AV602" s="14" t="s">
        <v>85</v>
      </c>
      <c r="AW602" s="14" t="s">
        <v>32</v>
      </c>
      <c r="AX602" s="14" t="s">
        <v>83</v>
      </c>
      <c r="AY602" s="238" t="s">
        <v>119</v>
      </c>
    </row>
    <row r="603" spans="1:65" s="2" customFormat="1" ht="24">
      <c r="A603" s="35"/>
      <c r="B603" s="36"/>
      <c r="C603" s="266" t="s">
        <v>928</v>
      </c>
      <c r="D603" s="266" t="s">
        <v>390</v>
      </c>
      <c r="E603" s="267" t="s">
        <v>929</v>
      </c>
      <c r="F603" s="268" t="s">
        <v>924</v>
      </c>
      <c r="G603" s="269" t="s">
        <v>487</v>
      </c>
      <c r="H603" s="270">
        <v>18</v>
      </c>
      <c r="I603" s="271"/>
      <c r="J603" s="272">
        <f>ROUND(I603*H603,2)</f>
        <v>0</v>
      </c>
      <c r="K603" s="268" t="s">
        <v>1</v>
      </c>
      <c r="L603" s="273"/>
      <c r="M603" s="274" t="s">
        <v>1</v>
      </c>
      <c r="N603" s="275" t="s">
        <v>40</v>
      </c>
      <c r="O603" s="72"/>
      <c r="P603" s="213">
        <f>O603*H603</f>
        <v>0</v>
      </c>
      <c r="Q603" s="213">
        <v>0</v>
      </c>
      <c r="R603" s="213">
        <f>Q603*H603</f>
        <v>0</v>
      </c>
      <c r="S603" s="213">
        <v>0</v>
      </c>
      <c r="T603" s="214">
        <f>S603*H603</f>
        <v>0</v>
      </c>
      <c r="U603" s="35"/>
      <c r="V603" s="35"/>
      <c r="W603" s="35"/>
      <c r="X603" s="35"/>
      <c r="Y603" s="35"/>
      <c r="Z603" s="35"/>
      <c r="AA603" s="35"/>
      <c r="AB603" s="35"/>
      <c r="AC603" s="35"/>
      <c r="AD603" s="35"/>
      <c r="AE603" s="35"/>
      <c r="AR603" s="215" t="s">
        <v>479</v>
      </c>
      <c r="AT603" s="215" t="s">
        <v>390</v>
      </c>
      <c r="AU603" s="215" t="s">
        <v>85</v>
      </c>
      <c r="AY603" s="18" t="s">
        <v>119</v>
      </c>
      <c r="BE603" s="216">
        <f>IF(N603="základní",J603,0)</f>
        <v>0</v>
      </c>
      <c r="BF603" s="216">
        <f>IF(N603="snížená",J603,0)</f>
        <v>0</v>
      </c>
      <c r="BG603" s="216">
        <f>IF(N603="zákl. přenesená",J603,0)</f>
        <v>0</v>
      </c>
      <c r="BH603" s="216">
        <f>IF(N603="sníž. přenesená",J603,0)</f>
        <v>0</v>
      </c>
      <c r="BI603" s="216">
        <f>IF(N603="nulová",J603,0)</f>
        <v>0</v>
      </c>
      <c r="BJ603" s="18" t="s">
        <v>83</v>
      </c>
      <c r="BK603" s="216">
        <f>ROUND(I603*H603,2)</f>
        <v>0</v>
      </c>
      <c r="BL603" s="18" t="s">
        <v>355</v>
      </c>
      <c r="BM603" s="215" t="s">
        <v>930</v>
      </c>
    </row>
    <row r="604" spans="1:65" s="13" customFormat="1" ht="22.5">
      <c r="B604" s="217"/>
      <c r="C604" s="218"/>
      <c r="D604" s="219" t="s">
        <v>129</v>
      </c>
      <c r="E604" s="220" t="s">
        <v>1</v>
      </c>
      <c r="F604" s="221" t="s">
        <v>926</v>
      </c>
      <c r="G604" s="218"/>
      <c r="H604" s="220" t="s">
        <v>1</v>
      </c>
      <c r="I604" s="222"/>
      <c r="J604" s="218"/>
      <c r="K604" s="218"/>
      <c r="L604" s="223"/>
      <c r="M604" s="224"/>
      <c r="N604" s="225"/>
      <c r="O604" s="225"/>
      <c r="P604" s="225"/>
      <c r="Q604" s="225"/>
      <c r="R604" s="225"/>
      <c r="S604" s="225"/>
      <c r="T604" s="226"/>
      <c r="AT604" s="227" t="s">
        <v>129</v>
      </c>
      <c r="AU604" s="227" t="s">
        <v>85</v>
      </c>
      <c r="AV604" s="13" t="s">
        <v>83</v>
      </c>
      <c r="AW604" s="13" t="s">
        <v>32</v>
      </c>
      <c r="AX604" s="13" t="s">
        <v>75</v>
      </c>
      <c r="AY604" s="227" t="s">
        <v>119</v>
      </c>
    </row>
    <row r="605" spans="1:65" s="14" customFormat="1">
      <c r="B605" s="228"/>
      <c r="C605" s="229"/>
      <c r="D605" s="219" t="s">
        <v>129</v>
      </c>
      <c r="E605" s="230" t="s">
        <v>1</v>
      </c>
      <c r="F605" s="231" t="s">
        <v>377</v>
      </c>
      <c r="G605" s="229"/>
      <c r="H605" s="232">
        <v>18</v>
      </c>
      <c r="I605" s="233"/>
      <c r="J605" s="229"/>
      <c r="K605" s="229"/>
      <c r="L605" s="234"/>
      <c r="M605" s="235"/>
      <c r="N605" s="236"/>
      <c r="O605" s="236"/>
      <c r="P605" s="236"/>
      <c r="Q605" s="236"/>
      <c r="R605" s="236"/>
      <c r="S605" s="236"/>
      <c r="T605" s="237"/>
      <c r="AT605" s="238" t="s">
        <v>129</v>
      </c>
      <c r="AU605" s="238" t="s">
        <v>85</v>
      </c>
      <c r="AV605" s="14" t="s">
        <v>85</v>
      </c>
      <c r="AW605" s="14" t="s">
        <v>32</v>
      </c>
      <c r="AX605" s="14" t="s">
        <v>83</v>
      </c>
      <c r="AY605" s="238" t="s">
        <v>119</v>
      </c>
    </row>
    <row r="606" spans="1:65" s="2" customFormat="1" ht="24">
      <c r="A606" s="35"/>
      <c r="B606" s="36"/>
      <c r="C606" s="266" t="s">
        <v>931</v>
      </c>
      <c r="D606" s="266" t="s">
        <v>390</v>
      </c>
      <c r="E606" s="267" t="s">
        <v>932</v>
      </c>
      <c r="F606" s="268" t="s">
        <v>933</v>
      </c>
      <c r="G606" s="269" t="s">
        <v>487</v>
      </c>
      <c r="H606" s="270">
        <v>21</v>
      </c>
      <c r="I606" s="271"/>
      <c r="J606" s="272">
        <f>ROUND(I606*H606,2)</f>
        <v>0</v>
      </c>
      <c r="K606" s="268" t="s">
        <v>1</v>
      </c>
      <c r="L606" s="273"/>
      <c r="M606" s="274" t="s">
        <v>1</v>
      </c>
      <c r="N606" s="275" t="s">
        <v>40</v>
      </c>
      <c r="O606" s="72"/>
      <c r="P606" s="213">
        <f>O606*H606</f>
        <v>0</v>
      </c>
      <c r="Q606" s="213">
        <v>0</v>
      </c>
      <c r="R606" s="213">
        <f>Q606*H606</f>
        <v>0</v>
      </c>
      <c r="S606" s="213">
        <v>0</v>
      </c>
      <c r="T606" s="214">
        <f>S606*H606</f>
        <v>0</v>
      </c>
      <c r="U606" s="35"/>
      <c r="V606" s="35"/>
      <c r="W606" s="35"/>
      <c r="X606" s="35"/>
      <c r="Y606" s="35"/>
      <c r="Z606" s="35"/>
      <c r="AA606" s="35"/>
      <c r="AB606" s="35"/>
      <c r="AC606" s="35"/>
      <c r="AD606" s="35"/>
      <c r="AE606" s="35"/>
      <c r="AR606" s="215" t="s">
        <v>479</v>
      </c>
      <c r="AT606" s="215" t="s">
        <v>390</v>
      </c>
      <c r="AU606" s="215" t="s">
        <v>85</v>
      </c>
      <c r="AY606" s="18" t="s">
        <v>119</v>
      </c>
      <c r="BE606" s="216">
        <f>IF(N606="základní",J606,0)</f>
        <v>0</v>
      </c>
      <c r="BF606" s="216">
        <f>IF(N606="snížená",J606,0)</f>
        <v>0</v>
      </c>
      <c r="BG606" s="216">
        <f>IF(N606="zákl. přenesená",J606,0)</f>
        <v>0</v>
      </c>
      <c r="BH606" s="216">
        <f>IF(N606="sníž. přenesená",J606,0)</f>
        <v>0</v>
      </c>
      <c r="BI606" s="216">
        <f>IF(N606="nulová",J606,0)</f>
        <v>0</v>
      </c>
      <c r="BJ606" s="18" t="s">
        <v>83</v>
      </c>
      <c r="BK606" s="216">
        <f>ROUND(I606*H606,2)</f>
        <v>0</v>
      </c>
      <c r="BL606" s="18" t="s">
        <v>355</v>
      </c>
      <c r="BM606" s="215" t="s">
        <v>934</v>
      </c>
    </row>
    <row r="607" spans="1:65" s="13" customFormat="1" ht="22.5">
      <c r="B607" s="217"/>
      <c r="C607" s="218"/>
      <c r="D607" s="219" t="s">
        <v>129</v>
      </c>
      <c r="E607" s="220" t="s">
        <v>1</v>
      </c>
      <c r="F607" s="221" t="s">
        <v>926</v>
      </c>
      <c r="G607" s="218"/>
      <c r="H607" s="220" t="s">
        <v>1</v>
      </c>
      <c r="I607" s="222"/>
      <c r="J607" s="218"/>
      <c r="K607" s="218"/>
      <c r="L607" s="223"/>
      <c r="M607" s="224"/>
      <c r="N607" s="225"/>
      <c r="O607" s="225"/>
      <c r="P607" s="225"/>
      <c r="Q607" s="225"/>
      <c r="R607" s="225"/>
      <c r="S607" s="225"/>
      <c r="T607" s="226"/>
      <c r="AT607" s="227" t="s">
        <v>129</v>
      </c>
      <c r="AU607" s="227" t="s">
        <v>85</v>
      </c>
      <c r="AV607" s="13" t="s">
        <v>83</v>
      </c>
      <c r="AW607" s="13" t="s">
        <v>32</v>
      </c>
      <c r="AX607" s="13" t="s">
        <v>75</v>
      </c>
      <c r="AY607" s="227" t="s">
        <v>119</v>
      </c>
    </row>
    <row r="608" spans="1:65" s="14" customFormat="1">
      <c r="B608" s="228"/>
      <c r="C608" s="229"/>
      <c r="D608" s="219" t="s">
        <v>129</v>
      </c>
      <c r="E608" s="230" t="s">
        <v>1</v>
      </c>
      <c r="F608" s="231" t="s">
        <v>7</v>
      </c>
      <c r="G608" s="229"/>
      <c r="H608" s="232">
        <v>21</v>
      </c>
      <c r="I608" s="233"/>
      <c r="J608" s="229"/>
      <c r="K608" s="229"/>
      <c r="L608" s="234"/>
      <c r="M608" s="235"/>
      <c r="N608" s="236"/>
      <c r="O608" s="236"/>
      <c r="P608" s="236"/>
      <c r="Q608" s="236"/>
      <c r="R608" s="236"/>
      <c r="S608" s="236"/>
      <c r="T608" s="237"/>
      <c r="AT608" s="238" t="s">
        <v>129</v>
      </c>
      <c r="AU608" s="238" t="s">
        <v>85</v>
      </c>
      <c r="AV608" s="14" t="s">
        <v>85</v>
      </c>
      <c r="AW608" s="14" t="s">
        <v>32</v>
      </c>
      <c r="AX608" s="14" t="s">
        <v>83</v>
      </c>
      <c r="AY608" s="238" t="s">
        <v>119</v>
      </c>
    </row>
    <row r="609" spans="1:65" s="2" customFormat="1" ht="36">
      <c r="A609" s="35"/>
      <c r="B609" s="36"/>
      <c r="C609" s="266" t="s">
        <v>935</v>
      </c>
      <c r="D609" s="266" t="s">
        <v>390</v>
      </c>
      <c r="E609" s="267" t="s">
        <v>936</v>
      </c>
      <c r="F609" s="268" t="s">
        <v>937</v>
      </c>
      <c r="G609" s="269" t="s">
        <v>487</v>
      </c>
      <c r="H609" s="270">
        <v>73</v>
      </c>
      <c r="I609" s="271"/>
      <c r="J609" s="272">
        <f>ROUND(I609*H609,2)</f>
        <v>0</v>
      </c>
      <c r="K609" s="268" t="s">
        <v>1</v>
      </c>
      <c r="L609" s="273"/>
      <c r="M609" s="274" t="s">
        <v>1</v>
      </c>
      <c r="N609" s="275" t="s">
        <v>40</v>
      </c>
      <c r="O609" s="72"/>
      <c r="P609" s="213">
        <f>O609*H609</f>
        <v>0</v>
      </c>
      <c r="Q609" s="213">
        <v>0</v>
      </c>
      <c r="R609" s="213">
        <f>Q609*H609</f>
        <v>0</v>
      </c>
      <c r="S609" s="213">
        <v>0</v>
      </c>
      <c r="T609" s="214">
        <f>S609*H609</f>
        <v>0</v>
      </c>
      <c r="U609" s="35"/>
      <c r="V609" s="35"/>
      <c r="W609" s="35"/>
      <c r="X609" s="35"/>
      <c r="Y609" s="35"/>
      <c r="Z609" s="35"/>
      <c r="AA609" s="35"/>
      <c r="AB609" s="35"/>
      <c r="AC609" s="35"/>
      <c r="AD609" s="35"/>
      <c r="AE609" s="35"/>
      <c r="AR609" s="215" t="s">
        <v>479</v>
      </c>
      <c r="AT609" s="215" t="s">
        <v>390</v>
      </c>
      <c r="AU609" s="215" t="s">
        <v>85</v>
      </c>
      <c r="AY609" s="18" t="s">
        <v>119</v>
      </c>
      <c r="BE609" s="216">
        <f>IF(N609="základní",J609,0)</f>
        <v>0</v>
      </c>
      <c r="BF609" s="216">
        <f>IF(N609="snížená",J609,0)</f>
        <v>0</v>
      </c>
      <c r="BG609" s="216">
        <f>IF(N609="zákl. přenesená",J609,0)</f>
        <v>0</v>
      </c>
      <c r="BH609" s="216">
        <f>IF(N609="sníž. přenesená",J609,0)</f>
        <v>0</v>
      </c>
      <c r="BI609" s="216">
        <f>IF(N609="nulová",J609,0)</f>
        <v>0</v>
      </c>
      <c r="BJ609" s="18" t="s">
        <v>83</v>
      </c>
      <c r="BK609" s="216">
        <f>ROUND(I609*H609,2)</f>
        <v>0</v>
      </c>
      <c r="BL609" s="18" t="s">
        <v>355</v>
      </c>
      <c r="BM609" s="215" t="s">
        <v>938</v>
      </c>
    </row>
    <row r="610" spans="1:65" s="13" customFormat="1" ht="22.5">
      <c r="B610" s="217"/>
      <c r="C610" s="218"/>
      <c r="D610" s="219" t="s">
        <v>129</v>
      </c>
      <c r="E610" s="220" t="s">
        <v>1</v>
      </c>
      <c r="F610" s="221" t="s">
        <v>939</v>
      </c>
      <c r="G610" s="218"/>
      <c r="H610" s="220" t="s">
        <v>1</v>
      </c>
      <c r="I610" s="222"/>
      <c r="J610" s="218"/>
      <c r="K610" s="218"/>
      <c r="L610" s="223"/>
      <c r="M610" s="224"/>
      <c r="N610" s="225"/>
      <c r="O610" s="225"/>
      <c r="P610" s="225"/>
      <c r="Q610" s="225"/>
      <c r="R610" s="225"/>
      <c r="S610" s="225"/>
      <c r="T610" s="226"/>
      <c r="AT610" s="227" t="s">
        <v>129</v>
      </c>
      <c r="AU610" s="227" t="s">
        <v>85</v>
      </c>
      <c r="AV610" s="13" t="s">
        <v>83</v>
      </c>
      <c r="AW610" s="13" t="s">
        <v>32</v>
      </c>
      <c r="AX610" s="13" t="s">
        <v>75</v>
      </c>
      <c r="AY610" s="227" t="s">
        <v>119</v>
      </c>
    </row>
    <row r="611" spans="1:65" s="14" customFormat="1">
      <c r="B611" s="228"/>
      <c r="C611" s="229"/>
      <c r="D611" s="219" t="s">
        <v>129</v>
      </c>
      <c r="E611" s="230" t="s">
        <v>1</v>
      </c>
      <c r="F611" s="231" t="s">
        <v>693</v>
      </c>
      <c r="G611" s="229"/>
      <c r="H611" s="232">
        <v>73</v>
      </c>
      <c r="I611" s="233"/>
      <c r="J611" s="229"/>
      <c r="K611" s="229"/>
      <c r="L611" s="234"/>
      <c r="M611" s="235"/>
      <c r="N611" s="236"/>
      <c r="O611" s="236"/>
      <c r="P611" s="236"/>
      <c r="Q611" s="236"/>
      <c r="R611" s="236"/>
      <c r="S611" s="236"/>
      <c r="T611" s="237"/>
      <c r="AT611" s="238" t="s">
        <v>129</v>
      </c>
      <c r="AU611" s="238" t="s">
        <v>85</v>
      </c>
      <c r="AV611" s="14" t="s">
        <v>85</v>
      </c>
      <c r="AW611" s="14" t="s">
        <v>32</v>
      </c>
      <c r="AX611" s="14" t="s">
        <v>83</v>
      </c>
      <c r="AY611" s="238" t="s">
        <v>119</v>
      </c>
    </row>
    <row r="612" spans="1:65" s="2" customFormat="1" ht="24">
      <c r="A612" s="35"/>
      <c r="B612" s="36"/>
      <c r="C612" s="266" t="s">
        <v>940</v>
      </c>
      <c r="D612" s="266" t="s">
        <v>390</v>
      </c>
      <c r="E612" s="267" t="s">
        <v>941</v>
      </c>
      <c r="F612" s="268" t="s">
        <v>942</v>
      </c>
      <c r="G612" s="269" t="s">
        <v>487</v>
      </c>
      <c r="H612" s="270">
        <v>29</v>
      </c>
      <c r="I612" s="271"/>
      <c r="J612" s="272">
        <f>ROUND(I612*H612,2)</f>
        <v>0</v>
      </c>
      <c r="K612" s="268" t="s">
        <v>1</v>
      </c>
      <c r="L612" s="273"/>
      <c r="M612" s="274" t="s">
        <v>1</v>
      </c>
      <c r="N612" s="275" t="s">
        <v>40</v>
      </c>
      <c r="O612" s="72"/>
      <c r="P612" s="213">
        <f>O612*H612</f>
        <v>0</v>
      </c>
      <c r="Q612" s="213">
        <v>0</v>
      </c>
      <c r="R612" s="213">
        <f>Q612*H612</f>
        <v>0</v>
      </c>
      <c r="S612" s="213">
        <v>0</v>
      </c>
      <c r="T612" s="214">
        <f>S612*H612</f>
        <v>0</v>
      </c>
      <c r="U612" s="35"/>
      <c r="V612" s="35"/>
      <c r="W612" s="35"/>
      <c r="X612" s="35"/>
      <c r="Y612" s="35"/>
      <c r="Z612" s="35"/>
      <c r="AA612" s="35"/>
      <c r="AB612" s="35"/>
      <c r="AC612" s="35"/>
      <c r="AD612" s="35"/>
      <c r="AE612" s="35"/>
      <c r="AR612" s="215" t="s">
        <v>479</v>
      </c>
      <c r="AT612" s="215" t="s">
        <v>390</v>
      </c>
      <c r="AU612" s="215" t="s">
        <v>85</v>
      </c>
      <c r="AY612" s="18" t="s">
        <v>119</v>
      </c>
      <c r="BE612" s="216">
        <f>IF(N612="základní",J612,0)</f>
        <v>0</v>
      </c>
      <c r="BF612" s="216">
        <f>IF(N612="snížená",J612,0)</f>
        <v>0</v>
      </c>
      <c r="BG612" s="216">
        <f>IF(N612="zákl. přenesená",J612,0)</f>
        <v>0</v>
      </c>
      <c r="BH612" s="216">
        <f>IF(N612="sníž. přenesená",J612,0)</f>
        <v>0</v>
      </c>
      <c r="BI612" s="216">
        <f>IF(N612="nulová",J612,0)</f>
        <v>0</v>
      </c>
      <c r="BJ612" s="18" t="s">
        <v>83</v>
      </c>
      <c r="BK612" s="216">
        <f>ROUND(I612*H612,2)</f>
        <v>0</v>
      </c>
      <c r="BL612" s="18" t="s">
        <v>355</v>
      </c>
      <c r="BM612" s="215" t="s">
        <v>943</v>
      </c>
    </row>
    <row r="613" spans="1:65" s="13" customFormat="1">
      <c r="B613" s="217"/>
      <c r="C613" s="218"/>
      <c r="D613" s="219" t="s">
        <v>129</v>
      </c>
      <c r="E613" s="220" t="s">
        <v>1</v>
      </c>
      <c r="F613" s="221" t="s">
        <v>569</v>
      </c>
      <c r="G613" s="218"/>
      <c r="H613" s="220" t="s">
        <v>1</v>
      </c>
      <c r="I613" s="222"/>
      <c r="J613" s="218"/>
      <c r="K613" s="218"/>
      <c r="L613" s="223"/>
      <c r="M613" s="224"/>
      <c r="N613" s="225"/>
      <c r="O613" s="225"/>
      <c r="P613" s="225"/>
      <c r="Q613" s="225"/>
      <c r="R613" s="225"/>
      <c r="S613" s="225"/>
      <c r="T613" s="226"/>
      <c r="AT613" s="227" t="s">
        <v>129</v>
      </c>
      <c r="AU613" s="227" t="s">
        <v>85</v>
      </c>
      <c r="AV613" s="13" t="s">
        <v>83</v>
      </c>
      <c r="AW613" s="13" t="s">
        <v>32</v>
      </c>
      <c r="AX613" s="13" t="s">
        <v>75</v>
      </c>
      <c r="AY613" s="227" t="s">
        <v>119</v>
      </c>
    </row>
    <row r="614" spans="1:65" s="14" customFormat="1">
      <c r="B614" s="228"/>
      <c r="C614" s="229"/>
      <c r="D614" s="219" t="s">
        <v>129</v>
      </c>
      <c r="E614" s="230" t="s">
        <v>1</v>
      </c>
      <c r="F614" s="231" t="s">
        <v>462</v>
      </c>
      <c r="G614" s="229"/>
      <c r="H614" s="232">
        <v>29</v>
      </c>
      <c r="I614" s="233"/>
      <c r="J614" s="229"/>
      <c r="K614" s="229"/>
      <c r="L614" s="234"/>
      <c r="M614" s="235"/>
      <c r="N614" s="236"/>
      <c r="O614" s="236"/>
      <c r="P614" s="236"/>
      <c r="Q614" s="236"/>
      <c r="R614" s="236"/>
      <c r="S614" s="236"/>
      <c r="T614" s="237"/>
      <c r="AT614" s="238" t="s">
        <v>129</v>
      </c>
      <c r="AU614" s="238" t="s">
        <v>85</v>
      </c>
      <c r="AV614" s="14" t="s">
        <v>85</v>
      </c>
      <c r="AW614" s="14" t="s">
        <v>32</v>
      </c>
      <c r="AX614" s="14" t="s">
        <v>83</v>
      </c>
      <c r="AY614" s="238" t="s">
        <v>119</v>
      </c>
    </row>
    <row r="615" spans="1:65" s="2" customFormat="1" ht="24">
      <c r="A615" s="35"/>
      <c r="B615" s="36"/>
      <c r="C615" s="266" t="s">
        <v>944</v>
      </c>
      <c r="D615" s="266" t="s">
        <v>390</v>
      </c>
      <c r="E615" s="267" t="s">
        <v>945</v>
      </c>
      <c r="F615" s="268" t="s">
        <v>946</v>
      </c>
      <c r="G615" s="269" t="s">
        <v>487</v>
      </c>
      <c r="H615" s="270">
        <v>19</v>
      </c>
      <c r="I615" s="271"/>
      <c r="J615" s="272">
        <f>ROUND(I615*H615,2)</f>
        <v>0</v>
      </c>
      <c r="K615" s="268" t="s">
        <v>1</v>
      </c>
      <c r="L615" s="273"/>
      <c r="M615" s="274" t="s">
        <v>1</v>
      </c>
      <c r="N615" s="275" t="s">
        <v>40</v>
      </c>
      <c r="O615" s="72"/>
      <c r="P615" s="213">
        <f>O615*H615</f>
        <v>0</v>
      </c>
      <c r="Q615" s="213">
        <v>0</v>
      </c>
      <c r="R615" s="213">
        <f>Q615*H615</f>
        <v>0</v>
      </c>
      <c r="S615" s="213">
        <v>0</v>
      </c>
      <c r="T615" s="214">
        <f>S615*H615</f>
        <v>0</v>
      </c>
      <c r="U615" s="35"/>
      <c r="V615" s="35"/>
      <c r="W615" s="35"/>
      <c r="X615" s="35"/>
      <c r="Y615" s="35"/>
      <c r="Z615" s="35"/>
      <c r="AA615" s="35"/>
      <c r="AB615" s="35"/>
      <c r="AC615" s="35"/>
      <c r="AD615" s="35"/>
      <c r="AE615" s="35"/>
      <c r="AR615" s="215" t="s">
        <v>479</v>
      </c>
      <c r="AT615" s="215" t="s">
        <v>390</v>
      </c>
      <c r="AU615" s="215" t="s">
        <v>85</v>
      </c>
      <c r="AY615" s="18" t="s">
        <v>119</v>
      </c>
      <c r="BE615" s="216">
        <f>IF(N615="základní",J615,0)</f>
        <v>0</v>
      </c>
      <c r="BF615" s="216">
        <f>IF(N615="snížená",J615,0)</f>
        <v>0</v>
      </c>
      <c r="BG615" s="216">
        <f>IF(N615="zákl. přenesená",J615,0)</f>
        <v>0</v>
      </c>
      <c r="BH615" s="216">
        <f>IF(N615="sníž. přenesená",J615,0)</f>
        <v>0</v>
      </c>
      <c r="BI615" s="216">
        <f>IF(N615="nulová",J615,0)</f>
        <v>0</v>
      </c>
      <c r="BJ615" s="18" t="s">
        <v>83</v>
      </c>
      <c r="BK615" s="216">
        <f>ROUND(I615*H615,2)</f>
        <v>0</v>
      </c>
      <c r="BL615" s="18" t="s">
        <v>355</v>
      </c>
      <c r="BM615" s="215" t="s">
        <v>947</v>
      </c>
    </row>
    <row r="616" spans="1:65" s="13" customFormat="1">
      <c r="B616" s="217"/>
      <c r="C616" s="218"/>
      <c r="D616" s="219" t="s">
        <v>129</v>
      </c>
      <c r="E616" s="220" t="s">
        <v>1</v>
      </c>
      <c r="F616" s="221" t="s">
        <v>569</v>
      </c>
      <c r="G616" s="218"/>
      <c r="H616" s="220" t="s">
        <v>1</v>
      </c>
      <c r="I616" s="222"/>
      <c r="J616" s="218"/>
      <c r="K616" s="218"/>
      <c r="L616" s="223"/>
      <c r="M616" s="224"/>
      <c r="N616" s="225"/>
      <c r="O616" s="225"/>
      <c r="P616" s="225"/>
      <c r="Q616" s="225"/>
      <c r="R616" s="225"/>
      <c r="S616" s="225"/>
      <c r="T616" s="226"/>
      <c r="AT616" s="227" t="s">
        <v>129</v>
      </c>
      <c r="AU616" s="227" t="s">
        <v>85</v>
      </c>
      <c r="AV616" s="13" t="s">
        <v>83</v>
      </c>
      <c r="AW616" s="13" t="s">
        <v>32</v>
      </c>
      <c r="AX616" s="13" t="s">
        <v>75</v>
      </c>
      <c r="AY616" s="227" t="s">
        <v>119</v>
      </c>
    </row>
    <row r="617" spans="1:65" s="14" customFormat="1">
      <c r="B617" s="228"/>
      <c r="C617" s="229"/>
      <c r="D617" s="219" t="s">
        <v>129</v>
      </c>
      <c r="E617" s="230" t="s">
        <v>1</v>
      </c>
      <c r="F617" s="231" t="s">
        <v>385</v>
      </c>
      <c r="G617" s="229"/>
      <c r="H617" s="232">
        <v>19</v>
      </c>
      <c r="I617" s="233"/>
      <c r="J617" s="229"/>
      <c r="K617" s="229"/>
      <c r="L617" s="234"/>
      <c r="M617" s="235"/>
      <c r="N617" s="236"/>
      <c r="O617" s="236"/>
      <c r="P617" s="236"/>
      <c r="Q617" s="236"/>
      <c r="R617" s="236"/>
      <c r="S617" s="236"/>
      <c r="T617" s="237"/>
      <c r="AT617" s="238" t="s">
        <v>129</v>
      </c>
      <c r="AU617" s="238" t="s">
        <v>85</v>
      </c>
      <c r="AV617" s="14" t="s">
        <v>85</v>
      </c>
      <c r="AW617" s="14" t="s">
        <v>32</v>
      </c>
      <c r="AX617" s="14" t="s">
        <v>83</v>
      </c>
      <c r="AY617" s="238" t="s">
        <v>119</v>
      </c>
    </row>
    <row r="618" spans="1:65" s="2" customFormat="1" ht="24">
      <c r="A618" s="35"/>
      <c r="B618" s="36"/>
      <c r="C618" s="266" t="s">
        <v>948</v>
      </c>
      <c r="D618" s="266" t="s">
        <v>390</v>
      </c>
      <c r="E618" s="267" t="s">
        <v>949</v>
      </c>
      <c r="F618" s="268" t="s">
        <v>950</v>
      </c>
      <c r="G618" s="269" t="s">
        <v>487</v>
      </c>
      <c r="H618" s="270">
        <v>282</v>
      </c>
      <c r="I618" s="271"/>
      <c r="J618" s="272">
        <f>ROUND(I618*H618,2)</f>
        <v>0</v>
      </c>
      <c r="K618" s="268" t="s">
        <v>1</v>
      </c>
      <c r="L618" s="273"/>
      <c r="M618" s="274" t="s">
        <v>1</v>
      </c>
      <c r="N618" s="275" t="s">
        <v>40</v>
      </c>
      <c r="O618" s="72"/>
      <c r="P618" s="213">
        <f>O618*H618</f>
        <v>0</v>
      </c>
      <c r="Q618" s="213">
        <v>1.068E-2</v>
      </c>
      <c r="R618" s="213">
        <f>Q618*H618</f>
        <v>3.0117600000000002</v>
      </c>
      <c r="S618" s="213">
        <v>0</v>
      </c>
      <c r="T618" s="214">
        <f>S618*H618</f>
        <v>0</v>
      </c>
      <c r="U618" s="35"/>
      <c r="V618" s="35"/>
      <c r="W618" s="35"/>
      <c r="X618" s="35"/>
      <c r="Y618" s="35"/>
      <c r="Z618" s="35"/>
      <c r="AA618" s="35"/>
      <c r="AB618" s="35"/>
      <c r="AC618" s="35"/>
      <c r="AD618" s="35"/>
      <c r="AE618" s="35"/>
      <c r="AR618" s="215" t="s">
        <v>479</v>
      </c>
      <c r="AT618" s="215" t="s">
        <v>390</v>
      </c>
      <c r="AU618" s="215" t="s">
        <v>85</v>
      </c>
      <c r="AY618" s="18" t="s">
        <v>119</v>
      </c>
      <c r="BE618" s="216">
        <f>IF(N618="základní",J618,0)</f>
        <v>0</v>
      </c>
      <c r="BF618" s="216">
        <f>IF(N618="snížená",J618,0)</f>
        <v>0</v>
      </c>
      <c r="BG618" s="216">
        <f>IF(N618="zákl. přenesená",J618,0)</f>
        <v>0</v>
      </c>
      <c r="BH618" s="216">
        <f>IF(N618="sníž. přenesená",J618,0)</f>
        <v>0</v>
      </c>
      <c r="BI618" s="216">
        <f>IF(N618="nulová",J618,0)</f>
        <v>0</v>
      </c>
      <c r="BJ618" s="18" t="s">
        <v>83</v>
      </c>
      <c r="BK618" s="216">
        <f>ROUND(I618*H618,2)</f>
        <v>0</v>
      </c>
      <c r="BL618" s="18" t="s">
        <v>355</v>
      </c>
      <c r="BM618" s="215" t="s">
        <v>951</v>
      </c>
    </row>
    <row r="619" spans="1:65" s="13" customFormat="1">
      <c r="B619" s="217"/>
      <c r="C619" s="218"/>
      <c r="D619" s="219" t="s">
        <v>129</v>
      </c>
      <c r="E619" s="220" t="s">
        <v>1</v>
      </c>
      <c r="F619" s="221" t="s">
        <v>569</v>
      </c>
      <c r="G619" s="218"/>
      <c r="H619" s="220" t="s">
        <v>1</v>
      </c>
      <c r="I619" s="222"/>
      <c r="J619" s="218"/>
      <c r="K619" s="218"/>
      <c r="L619" s="223"/>
      <c r="M619" s="224"/>
      <c r="N619" s="225"/>
      <c r="O619" s="225"/>
      <c r="P619" s="225"/>
      <c r="Q619" s="225"/>
      <c r="R619" s="225"/>
      <c r="S619" s="225"/>
      <c r="T619" s="226"/>
      <c r="AT619" s="227" t="s">
        <v>129</v>
      </c>
      <c r="AU619" s="227" t="s">
        <v>85</v>
      </c>
      <c r="AV619" s="13" t="s">
        <v>83</v>
      </c>
      <c r="AW619" s="13" t="s">
        <v>32</v>
      </c>
      <c r="AX619" s="13" t="s">
        <v>75</v>
      </c>
      <c r="AY619" s="227" t="s">
        <v>119</v>
      </c>
    </row>
    <row r="620" spans="1:65" s="14" customFormat="1">
      <c r="B620" s="228"/>
      <c r="C620" s="229"/>
      <c r="D620" s="219" t="s">
        <v>129</v>
      </c>
      <c r="E620" s="230" t="s">
        <v>1</v>
      </c>
      <c r="F620" s="231" t="s">
        <v>952</v>
      </c>
      <c r="G620" s="229"/>
      <c r="H620" s="232">
        <v>282</v>
      </c>
      <c r="I620" s="233"/>
      <c r="J620" s="229"/>
      <c r="K620" s="229"/>
      <c r="L620" s="234"/>
      <c r="M620" s="235"/>
      <c r="N620" s="236"/>
      <c r="O620" s="236"/>
      <c r="P620" s="236"/>
      <c r="Q620" s="236"/>
      <c r="R620" s="236"/>
      <c r="S620" s="236"/>
      <c r="T620" s="237"/>
      <c r="AT620" s="238" t="s">
        <v>129</v>
      </c>
      <c r="AU620" s="238" t="s">
        <v>85</v>
      </c>
      <c r="AV620" s="14" t="s">
        <v>85</v>
      </c>
      <c r="AW620" s="14" t="s">
        <v>32</v>
      </c>
      <c r="AX620" s="14" t="s">
        <v>83</v>
      </c>
      <c r="AY620" s="238" t="s">
        <v>119</v>
      </c>
    </row>
    <row r="621" spans="1:65" s="2" customFormat="1" ht="24">
      <c r="A621" s="35"/>
      <c r="B621" s="36"/>
      <c r="C621" s="266" t="s">
        <v>953</v>
      </c>
      <c r="D621" s="266" t="s">
        <v>390</v>
      </c>
      <c r="E621" s="267" t="s">
        <v>954</v>
      </c>
      <c r="F621" s="268" t="s">
        <v>955</v>
      </c>
      <c r="G621" s="269" t="s">
        <v>393</v>
      </c>
      <c r="H621" s="270">
        <v>10.315</v>
      </c>
      <c r="I621" s="271"/>
      <c r="J621" s="272">
        <f>ROUND(I621*H621,2)</f>
        <v>0</v>
      </c>
      <c r="K621" s="268" t="s">
        <v>1</v>
      </c>
      <c r="L621" s="273"/>
      <c r="M621" s="274" t="s">
        <v>1</v>
      </c>
      <c r="N621" s="275" t="s">
        <v>40</v>
      </c>
      <c r="O621" s="72"/>
      <c r="P621" s="213">
        <f>O621*H621</f>
        <v>0</v>
      </c>
      <c r="Q621" s="213">
        <v>0</v>
      </c>
      <c r="R621" s="213">
        <f>Q621*H621</f>
        <v>0</v>
      </c>
      <c r="S621" s="213">
        <v>0</v>
      </c>
      <c r="T621" s="214">
        <f>S621*H621</f>
        <v>0</v>
      </c>
      <c r="U621" s="35"/>
      <c r="V621" s="35"/>
      <c r="W621" s="35"/>
      <c r="X621" s="35"/>
      <c r="Y621" s="35"/>
      <c r="Z621" s="35"/>
      <c r="AA621" s="35"/>
      <c r="AB621" s="35"/>
      <c r="AC621" s="35"/>
      <c r="AD621" s="35"/>
      <c r="AE621" s="35"/>
      <c r="AR621" s="215" t="s">
        <v>479</v>
      </c>
      <c r="AT621" s="215" t="s">
        <v>390</v>
      </c>
      <c r="AU621" s="215" t="s">
        <v>85</v>
      </c>
      <c r="AY621" s="18" t="s">
        <v>119</v>
      </c>
      <c r="BE621" s="216">
        <f>IF(N621="základní",J621,0)</f>
        <v>0</v>
      </c>
      <c r="BF621" s="216">
        <f>IF(N621="snížená",J621,0)</f>
        <v>0</v>
      </c>
      <c r="BG621" s="216">
        <f>IF(N621="zákl. přenesená",J621,0)</f>
        <v>0</v>
      </c>
      <c r="BH621" s="216">
        <f>IF(N621="sníž. přenesená",J621,0)</f>
        <v>0</v>
      </c>
      <c r="BI621" s="216">
        <f>IF(N621="nulová",J621,0)</f>
        <v>0</v>
      </c>
      <c r="BJ621" s="18" t="s">
        <v>83</v>
      </c>
      <c r="BK621" s="216">
        <f>ROUND(I621*H621,2)</f>
        <v>0</v>
      </c>
      <c r="BL621" s="18" t="s">
        <v>355</v>
      </c>
      <c r="BM621" s="215" t="s">
        <v>956</v>
      </c>
    </row>
    <row r="622" spans="1:65" s="13" customFormat="1">
      <c r="B622" s="217"/>
      <c r="C622" s="218"/>
      <c r="D622" s="219" t="s">
        <v>129</v>
      </c>
      <c r="E622" s="220" t="s">
        <v>1</v>
      </c>
      <c r="F622" s="221" t="s">
        <v>569</v>
      </c>
      <c r="G622" s="218"/>
      <c r="H622" s="220" t="s">
        <v>1</v>
      </c>
      <c r="I622" s="222"/>
      <c r="J622" s="218"/>
      <c r="K622" s="218"/>
      <c r="L622" s="223"/>
      <c r="M622" s="224"/>
      <c r="N622" s="225"/>
      <c r="O622" s="225"/>
      <c r="P622" s="225"/>
      <c r="Q622" s="225"/>
      <c r="R622" s="225"/>
      <c r="S622" s="225"/>
      <c r="T622" s="226"/>
      <c r="AT622" s="227" t="s">
        <v>129</v>
      </c>
      <c r="AU622" s="227" t="s">
        <v>85</v>
      </c>
      <c r="AV622" s="13" t="s">
        <v>83</v>
      </c>
      <c r="AW622" s="13" t="s">
        <v>32</v>
      </c>
      <c r="AX622" s="13" t="s">
        <v>75</v>
      </c>
      <c r="AY622" s="227" t="s">
        <v>119</v>
      </c>
    </row>
    <row r="623" spans="1:65" s="14" customFormat="1">
      <c r="B623" s="228"/>
      <c r="C623" s="229"/>
      <c r="D623" s="219" t="s">
        <v>129</v>
      </c>
      <c r="E623" s="230" t="s">
        <v>1</v>
      </c>
      <c r="F623" s="231" t="s">
        <v>957</v>
      </c>
      <c r="G623" s="229"/>
      <c r="H623" s="232">
        <v>10.315</v>
      </c>
      <c r="I623" s="233"/>
      <c r="J623" s="229"/>
      <c r="K623" s="229"/>
      <c r="L623" s="234"/>
      <c r="M623" s="235"/>
      <c r="N623" s="236"/>
      <c r="O623" s="236"/>
      <c r="P623" s="236"/>
      <c r="Q623" s="236"/>
      <c r="R623" s="236"/>
      <c r="S623" s="236"/>
      <c r="T623" s="237"/>
      <c r="AT623" s="238" t="s">
        <v>129</v>
      </c>
      <c r="AU623" s="238" t="s">
        <v>85</v>
      </c>
      <c r="AV623" s="14" t="s">
        <v>85</v>
      </c>
      <c r="AW623" s="14" t="s">
        <v>32</v>
      </c>
      <c r="AX623" s="14" t="s">
        <v>83</v>
      </c>
      <c r="AY623" s="238" t="s">
        <v>119</v>
      </c>
    </row>
    <row r="624" spans="1:65" s="12" customFormat="1" ht="12.75">
      <c r="B624" s="188"/>
      <c r="C624" s="189"/>
      <c r="D624" s="190" t="s">
        <v>74</v>
      </c>
      <c r="E624" s="202" t="s">
        <v>958</v>
      </c>
      <c r="F624" s="202" t="s">
        <v>959</v>
      </c>
      <c r="G624" s="189"/>
      <c r="H624" s="189"/>
      <c r="I624" s="192"/>
      <c r="J624" s="203">
        <f>BK624</f>
        <v>0</v>
      </c>
      <c r="K624" s="189"/>
      <c r="L624" s="194"/>
      <c r="M624" s="195"/>
      <c r="N624" s="196"/>
      <c r="O624" s="196"/>
      <c r="P624" s="197">
        <f>SUM(P625:P627)</f>
        <v>0</v>
      </c>
      <c r="Q624" s="196"/>
      <c r="R624" s="197">
        <f>SUM(R625:R627)</f>
        <v>2.5919999999999999E-2</v>
      </c>
      <c r="S624" s="196"/>
      <c r="T624" s="198">
        <f>SUM(T625:T627)</f>
        <v>0</v>
      </c>
      <c r="AR624" s="199" t="s">
        <v>85</v>
      </c>
      <c r="AT624" s="200" t="s">
        <v>74</v>
      </c>
      <c r="AU624" s="200" t="s">
        <v>83</v>
      </c>
      <c r="AY624" s="199" t="s">
        <v>119</v>
      </c>
      <c r="BK624" s="201">
        <f>SUM(BK625:BK627)</f>
        <v>0</v>
      </c>
    </row>
    <row r="625" spans="1:65" s="2" customFormat="1" ht="36">
      <c r="A625" s="35"/>
      <c r="B625" s="36"/>
      <c r="C625" s="204" t="s">
        <v>960</v>
      </c>
      <c r="D625" s="204" t="s">
        <v>122</v>
      </c>
      <c r="E625" s="205" t="s">
        <v>961</v>
      </c>
      <c r="F625" s="206" t="s">
        <v>962</v>
      </c>
      <c r="G625" s="207" t="s">
        <v>199</v>
      </c>
      <c r="H625" s="208">
        <v>5.4</v>
      </c>
      <c r="I625" s="209"/>
      <c r="J625" s="210">
        <f>ROUND(I625*H625,2)</f>
        <v>0</v>
      </c>
      <c r="K625" s="206" t="s">
        <v>126</v>
      </c>
      <c r="L625" s="40"/>
      <c r="M625" s="211" t="s">
        <v>1</v>
      </c>
      <c r="N625" s="212" t="s">
        <v>40</v>
      </c>
      <c r="O625" s="72"/>
      <c r="P625" s="213">
        <f>O625*H625</f>
        <v>0</v>
      </c>
      <c r="Q625" s="213">
        <v>4.7999999999999996E-3</v>
      </c>
      <c r="R625" s="213">
        <f>Q625*H625</f>
        <v>2.5919999999999999E-2</v>
      </c>
      <c r="S625" s="213">
        <v>0</v>
      </c>
      <c r="T625" s="214">
        <f>S625*H625</f>
        <v>0</v>
      </c>
      <c r="U625" s="35"/>
      <c r="V625" s="35"/>
      <c r="W625" s="35"/>
      <c r="X625" s="35"/>
      <c r="Y625" s="35"/>
      <c r="Z625" s="35"/>
      <c r="AA625" s="35"/>
      <c r="AB625" s="35"/>
      <c r="AC625" s="35"/>
      <c r="AD625" s="35"/>
      <c r="AE625" s="35"/>
      <c r="AR625" s="215" t="s">
        <v>355</v>
      </c>
      <c r="AT625" s="215" t="s">
        <v>122</v>
      </c>
      <c r="AU625" s="215" t="s">
        <v>85</v>
      </c>
      <c r="AY625" s="18" t="s">
        <v>119</v>
      </c>
      <c r="BE625" s="216">
        <f>IF(N625="základní",J625,0)</f>
        <v>0</v>
      </c>
      <c r="BF625" s="216">
        <f>IF(N625="snížená",J625,0)</f>
        <v>0</v>
      </c>
      <c r="BG625" s="216">
        <f>IF(N625="zákl. přenesená",J625,0)</f>
        <v>0</v>
      </c>
      <c r="BH625" s="216">
        <f>IF(N625="sníž. přenesená",J625,0)</f>
        <v>0</v>
      </c>
      <c r="BI625" s="216">
        <f>IF(N625="nulová",J625,0)</f>
        <v>0</v>
      </c>
      <c r="BJ625" s="18" t="s">
        <v>83</v>
      </c>
      <c r="BK625" s="216">
        <f>ROUND(I625*H625,2)</f>
        <v>0</v>
      </c>
      <c r="BL625" s="18" t="s">
        <v>355</v>
      </c>
      <c r="BM625" s="215" t="s">
        <v>963</v>
      </c>
    </row>
    <row r="626" spans="1:65" s="13" customFormat="1">
      <c r="B626" s="217"/>
      <c r="C626" s="218"/>
      <c r="D626" s="219" t="s">
        <v>129</v>
      </c>
      <c r="E626" s="220" t="s">
        <v>1</v>
      </c>
      <c r="F626" s="221" t="s">
        <v>964</v>
      </c>
      <c r="G626" s="218"/>
      <c r="H626" s="220" t="s">
        <v>1</v>
      </c>
      <c r="I626" s="222"/>
      <c r="J626" s="218"/>
      <c r="K626" s="218"/>
      <c r="L626" s="223"/>
      <c r="M626" s="224"/>
      <c r="N626" s="225"/>
      <c r="O626" s="225"/>
      <c r="P626" s="225"/>
      <c r="Q626" s="225"/>
      <c r="R626" s="225"/>
      <c r="S626" s="225"/>
      <c r="T626" s="226"/>
      <c r="AT626" s="227" t="s">
        <v>129</v>
      </c>
      <c r="AU626" s="227" t="s">
        <v>85</v>
      </c>
      <c r="AV626" s="13" t="s">
        <v>83</v>
      </c>
      <c r="AW626" s="13" t="s">
        <v>32</v>
      </c>
      <c r="AX626" s="13" t="s">
        <v>75</v>
      </c>
      <c r="AY626" s="227" t="s">
        <v>119</v>
      </c>
    </row>
    <row r="627" spans="1:65" s="14" customFormat="1" ht="22.5">
      <c r="B627" s="228"/>
      <c r="C627" s="229"/>
      <c r="D627" s="219" t="s">
        <v>129</v>
      </c>
      <c r="E627" s="230" t="s">
        <v>1</v>
      </c>
      <c r="F627" s="231" t="s">
        <v>965</v>
      </c>
      <c r="G627" s="229"/>
      <c r="H627" s="232">
        <v>5.4</v>
      </c>
      <c r="I627" s="233"/>
      <c r="J627" s="229"/>
      <c r="K627" s="229"/>
      <c r="L627" s="234"/>
      <c r="M627" s="239"/>
      <c r="N627" s="240"/>
      <c r="O627" s="240"/>
      <c r="P627" s="240"/>
      <c r="Q627" s="240"/>
      <c r="R627" s="240"/>
      <c r="S627" s="240"/>
      <c r="T627" s="241"/>
      <c r="AT627" s="238" t="s">
        <v>129</v>
      </c>
      <c r="AU627" s="238" t="s">
        <v>85</v>
      </c>
      <c r="AV627" s="14" t="s">
        <v>85</v>
      </c>
      <c r="AW627" s="14" t="s">
        <v>32</v>
      </c>
      <c r="AX627" s="14" t="s">
        <v>83</v>
      </c>
      <c r="AY627" s="238" t="s">
        <v>119</v>
      </c>
    </row>
    <row r="628" spans="1:65" s="2" customFormat="1">
      <c r="A628" s="35"/>
      <c r="B628" s="55"/>
      <c r="C628" s="56"/>
      <c r="D628" s="56"/>
      <c r="E628" s="56"/>
      <c r="F628" s="56"/>
      <c r="G628" s="56"/>
      <c r="H628" s="56"/>
      <c r="I628" s="153"/>
      <c r="J628" s="56"/>
      <c r="K628" s="56"/>
      <c r="L628" s="40"/>
      <c r="M628" s="35"/>
      <c r="O628" s="35"/>
      <c r="P628" s="35"/>
      <c r="Q628" s="35"/>
      <c r="R628" s="35"/>
      <c r="S628" s="35"/>
      <c r="T628" s="35"/>
      <c r="U628" s="35"/>
      <c r="V628" s="35"/>
      <c r="W628" s="35"/>
      <c r="X628" s="35"/>
      <c r="Y628" s="35"/>
      <c r="Z628" s="35"/>
      <c r="AA628" s="35"/>
      <c r="AB628" s="35"/>
      <c r="AC628" s="35"/>
      <c r="AD628" s="35"/>
      <c r="AE628" s="35"/>
    </row>
  </sheetData>
  <sheetProtection algorithmName="SHA-512" hashValue="kOMjwbrtZmFs4nb28PuGuM4yYOIKNvYS1ijsJBKI33yVOEoxUVRJYI5hkHQCiT7Q6iRqPYBG9vUhhZIkePZscg==" saltValue="ZJvJwuGxGIj/irUQHUm/KVnkZe4K3lP/NqiKfjwdVzmp8YSCLTsP3PZ3AZ1sUfJzuLEu03v/uFBHZtrOU4Ebag==" spinCount="100000" sheet="1" objects="1" scenarios="1" formatColumns="0" formatRows="0" autoFilter="0"/>
  <autoFilter ref="C127:K627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1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10"/>
      <c r="C3" s="111"/>
      <c r="D3" s="111"/>
      <c r="E3" s="111"/>
      <c r="F3" s="111"/>
      <c r="G3" s="111"/>
      <c r="H3" s="21"/>
    </row>
    <row r="4" spans="1:8" s="1" customFormat="1" ht="24.95" customHeight="1">
      <c r="B4" s="21"/>
      <c r="C4" s="113" t="s">
        <v>966</v>
      </c>
      <c r="H4" s="21"/>
    </row>
    <row r="5" spans="1:8" s="1" customFormat="1" ht="12" customHeight="1">
      <c r="B5" s="21"/>
      <c r="C5" s="276" t="s">
        <v>13</v>
      </c>
      <c r="D5" s="340" t="s">
        <v>14</v>
      </c>
      <c r="E5" s="290"/>
      <c r="F5" s="290"/>
      <c r="H5" s="21"/>
    </row>
    <row r="6" spans="1:8" s="1" customFormat="1" ht="36.950000000000003" customHeight="1">
      <c r="B6" s="21"/>
      <c r="C6" s="277" t="s">
        <v>16</v>
      </c>
      <c r="D6" s="341" t="s">
        <v>17</v>
      </c>
      <c r="E6" s="290"/>
      <c r="F6" s="290"/>
      <c r="H6" s="21"/>
    </row>
    <row r="7" spans="1:8" s="1" customFormat="1" ht="16.5" customHeight="1">
      <c r="B7" s="21"/>
      <c r="C7" s="115" t="s">
        <v>22</v>
      </c>
      <c r="D7" s="119" t="str">
        <f>'Rekapitulace stavby'!AN8</f>
        <v>9. 4. 2020</v>
      </c>
      <c r="H7" s="21"/>
    </row>
    <row r="8" spans="1:8" s="2" customFormat="1" ht="10.9" customHeight="1">
      <c r="A8" s="35"/>
      <c r="B8" s="40"/>
      <c r="C8" s="35"/>
      <c r="D8" s="35"/>
      <c r="E8" s="35"/>
      <c r="F8" s="35"/>
      <c r="G8" s="35"/>
      <c r="H8" s="40"/>
    </row>
    <row r="9" spans="1:8" s="11" customFormat="1" ht="29.25" customHeight="1">
      <c r="A9" s="176"/>
      <c r="B9" s="278"/>
      <c r="C9" s="279" t="s">
        <v>56</v>
      </c>
      <c r="D9" s="280" t="s">
        <v>57</v>
      </c>
      <c r="E9" s="280" t="s">
        <v>106</v>
      </c>
      <c r="F9" s="281" t="s">
        <v>967</v>
      </c>
      <c r="G9" s="176"/>
      <c r="H9" s="278"/>
    </row>
    <row r="10" spans="1:8" s="2" customFormat="1" ht="26.45" customHeight="1">
      <c r="A10" s="35"/>
      <c r="B10" s="40"/>
      <c r="C10" s="282" t="s">
        <v>968</v>
      </c>
      <c r="D10" s="282" t="s">
        <v>87</v>
      </c>
      <c r="E10" s="35"/>
      <c r="F10" s="35"/>
      <c r="G10" s="35"/>
      <c r="H10" s="40"/>
    </row>
    <row r="11" spans="1:8" s="2" customFormat="1" ht="16.899999999999999" customHeight="1">
      <c r="A11" s="35"/>
      <c r="B11" s="40"/>
      <c r="C11" s="283" t="s">
        <v>203</v>
      </c>
      <c r="D11" s="284" t="s">
        <v>1</v>
      </c>
      <c r="E11" s="285" t="s">
        <v>199</v>
      </c>
      <c r="F11" s="286">
        <v>27.37</v>
      </c>
      <c r="G11" s="35"/>
      <c r="H11" s="40"/>
    </row>
    <row r="12" spans="1:8" s="2" customFormat="1" ht="16.899999999999999" customHeight="1">
      <c r="A12" s="35"/>
      <c r="B12" s="40"/>
      <c r="C12" s="287" t="s">
        <v>1</v>
      </c>
      <c r="D12" s="287" t="s">
        <v>569</v>
      </c>
      <c r="E12" s="18" t="s">
        <v>1</v>
      </c>
      <c r="F12" s="288">
        <v>0</v>
      </c>
      <c r="G12" s="35"/>
      <c r="H12" s="40"/>
    </row>
    <row r="13" spans="1:8" s="2" customFormat="1" ht="16.899999999999999" customHeight="1">
      <c r="A13" s="35"/>
      <c r="B13" s="40"/>
      <c r="C13" s="287" t="s">
        <v>203</v>
      </c>
      <c r="D13" s="287" t="s">
        <v>204</v>
      </c>
      <c r="E13" s="18" t="s">
        <v>1</v>
      </c>
      <c r="F13" s="288">
        <v>27.37</v>
      </c>
      <c r="G13" s="35"/>
      <c r="H13" s="40"/>
    </row>
    <row r="14" spans="1:8" s="2" customFormat="1" ht="16.899999999999999" customHeight="1">
      <c r="A14" s="35"/>
      <c r="B14" s="40"/>
      <c r="C14" s="289" t="s">
        <v>969</v>
      </c>
      <c r="D14" s="35"/>
      <c r="E14" s="35"/>
      <c r="F14" s="35"/>
      <c r="G14" s="35"/>
      <c r="H14" s="40"/>
    </row>
    <row r="15" spans="1:8" s="2" customFormat="1" ht="22.5">
      <c r="A15" s="35"/>
      <c r="B15" s="40"/>
      <c r="C15" s="287" t="s">
        <v>566</v>
      </c>
      <c r="D15" s="287" t="s">
        <v>970</v>
      </c>
      <c r="E15" s="18" t="s">
        <v>199</v>
      </c>
      <c r="F15" s="288">
        <v>27.37</v>
      </c>
      <c r="G15" s="35"/>
      <c r="H15" s="40"/>
    </row>
    <row r="16" spans="1:8" s="2" customFormat="1" ht="16.899999999999999" customHeight="1">
      <c r="A16" s="35"/>
      <c r="B16" s="40"/>
      <c r="C16" s="287" t="s">
        <v>549</v>
      </c>
      <c r="D16" s="287" t="s">
        <v>971</v>
      </c>
      <c r="E16" s="18" t="s">
        <v>199</v>
      </c>
      <c r="F16" s="288">
        <v>27.37</v>
      </c>
      <c r="G16" s="35"/>
      <c r="H16" s="40"/>
    </row>
    <row r="17" spans="1:8" s="2" customFormat="1" ht="16.899999999999999" customHeight="1">
      <c r="A17" s="35"/>
      <c r="B17" s="40"/>
      <c r="C17" s="287" t="s">
        <v>552</v>
      </c>
      <c r="D17" s="287" t="s">
        <v>972</v>
      </c>
      <c r="E17" s="18" t="s">
        <v>199</v>
      </c>
      <c r="F17" s="288">
        <v>128.95500000000001</v>
      </c>
      <c r="G17" s="35"/>
      <c r="H17" s="40"/>
    </row>
    <row r="18" spans="1:8" s="2" customFormat="1" ht="16.899999999999999" customHeight="1">
      <c r="A18" s="35"/>
      <c r="B18" s="40"/>
      <c r="C18" s="287" t="s">
        <v>558</v>
      </c>
      <c r="D18" s="287" t="s">
        <v>973</v>
      </c>
      <c r="E18" s="18" t="s">
        <v>199</v>
      </c>
      <c r="F18" s="288">
        <v>27.37</v>
      </c>
      <c r="G18" s="35"/>
      <c r="H18" s="40"/>
    </row>
    <row r="19" spans="1:8" s="2" customFormat="1" ht="16.899999999999999" customHeight="1">
      <c r="A19" s="35"/>
      <c r="B19" s="40"/>
      <c r="C19" s="287" t="s">
        <v>562</v>
      </c>
      <c r="D19" s="287" t="s">
        <v>974</v>
      </c>
      <c r="E19" s="18" t="s">
        <v>199</v>
      </c>
      <c r="F19" s="288">
        <v>27.37</v>
      </c>
      <c r="G19" s="35"/>
      <c r="H19" s="40"/>
    </row>
    <row r="20" spans="1:8" s="2" customFormat="1" ht="16.899999999999999" customHeight="1">
      <c r="A20" s="35"/>
      <c r="B20" s="40"/>
      <c r="C20" s="287" t="s">
        <v>825</v>
      </c>
      <c r="D20" s="287" t="s">
        <v>975</v>
      </c>
      <c r="E20" s="18" t="s">
        <v>199</v>
      </c>
      <c r="F20" s="288">
        <v>5671.97</v>
      </c>
      <c r="G20" s="35"/>
      <c r="H20" s="40"/>
    </row>
    <row r="21" spans="1:8" s="2" customFormat="1" ht="16.899999999999999" customHeight="1">
      <c r="A21" s="35"/>
      <c r="B21" s="40"/>
      <c r="C21" s="283" t="s">
        <v>201</v>
      </c>
      <c r="D21" s="284" t="s">
        <v>1</v>
      </c>
      <c r="E21" s="285" t="s">
        <v>199</v>
      </c>
      <c r="F21" s="286">
        <v>33.119999999999997</v>
      </c>
      <c r="G21" s="35"/>
      <c r="H21" s="40"/>
    </row>
    <row r="22" spans="1:8" s="2" customFormat="1" ht="16.899999999999999" customHeight="1">
      <c r="A22" s="35"/>
      <c r="B22" s="40"/>
      <c r="C22" s="287" t="s">
        <v>1</v>
      </c>
      <c r="D22" s="287" t="s">
        <v>418</v>
      </c>
      <c r="E22" s="18" t="s">
        <v>1</v>
      </c>
      <c r="F22" s="288">
        <v>0</v>
      </c>
      <c r="G22" s="35"/>
      <c r="H22" s="40"/>
    </row>
    <row r="23" spans="1:8" s="2" customFormat="1" ht="16.899999999999999" customHeight="1">
      <c r="A23" s="35"/>
      <c r="B23" s="40"/>
      <c r="C23" s="287" t="s">
        <v>1</v>
      </c>
      <c r="D23" s="287" t="s">
        <v>455</v>
      </c>
      <c r="E23" s="18" t="s">
        <v>1</v>
      </c>
      <c r="F23" s="288">
        <v>31.68</v>
      </c>
      <c r="G23" s="35"/>
      <c r="H23" s="40"/>
    </row>
    <row r="24" spans="1:8" s="2" customFormat="1" ht="16.899999999999999" customHeight="1">
      <c r="A24" s="35"/>
      <c r="B24" s="40"/>
      <c r="C24" s="287" t="s">
        <v>1</v>
      </c>
      <c r="D24" s="287" t="s">
        <v>456</v>
      </c>
      <c r="E24" s="18" t="s">
        <v>1</v>
      </c>
      <c r="F24" s="288">
        <v>1.44</v>
      </c>
      <c r="G24" s="35"/>
      <c r="H24" s="40"/>
    </row>
    <row r="25" spans="1:8" s="2" customFormat="1" ht="16.899999999999999" customHeight="1">
      <c r="A25" s="35"/>
      <c r="B25" s="40"/>
      <c r="C25" s="287" t="s">
        <v>201</v>
      </c>
      <c r="D25" s="287" t="s">
        <v>296</v>
      </c>
      <c r="E25" s="18" t="s">
        <v>1</v>
      </c>
      <c r="F25" s="288">
        <v>33.119999999999997</v>
      </c>
      <c r="G25" s="35"/>
      <c r="H25" s="40"/>
    </row>
    <row r="26" spans="1:8" s="2" customFormat="1" ht="16.899999999999999" customHeight="1">
      <c r="A26" s="35"/>
      <c r="B26" s="40"/>
      <c r="C26" s="289" t="s">
        <v>969</v>
      </c>
      <c r="D26" s="35"/>
      <c r="E26" s="35"/>
      <c r="F26" s="35"/>
      <c r="G26" s="35"/>
      <c r="H26" s="40"/>
    </row>
    <row r="27" spans="1:8" s="2" customFormat="1" ht="16.899999999999999" customHeight="1">
      <c r="A27" s="35"/>
      <c r="B27" s="40"/>
      <c r="C27" s="287" t="s">
        <v>452</v>
      </c>
      <c r="D27" s="287" t="s">
        <v>976</v>
      </c>
      <c r="E27" s="18" t="s">
        <v>199</v>
      </c>
      <c r="F27" s="288">
        <v>33.119999999999997</v>
      </c>
      <c r="G27" s="35"/>
      <c r="H27" s="40"/>
    </row>
    <row r="28" spans="1:8" s="2" customFormat="1" ht="16.899999999999999" customHeight="1">
      <c r="A28" s="35"/>
      <c r="B28" s="40"/>
      <c r="C28" s="287" t="s">
        <v>458</v>
      </c>
      <c r="D28" s="287" t="s">
        <v>977</v>
      </c>
      <c r="E28" s="18" t="s">
        <v>199</v>
      </c>
      <c r="F28" s="288">
        <v>33.119999999999997</v>
      </c>
      <c r="G28" s="35"/>
      <c r="H28" s="40"/>
    </row>
    <row r="29" spans="1:8" s="2" customFormat="1" ht="16.899999999999999" customHeight="1">
      <c r="A29" s="35"/>
      <c r="B29" s="40"/>
      <c r="C29" s="283" t="s">
        <v>198</v>
      </c>
      <c r="D29" s="284" t="s">
        <v>1</v>
      </c>
      <c r="E29" s="285" t="s">
        <v>199</v>
      </c>
      <c r="F29" s="286">
        <v>182.37899999999999</v>
      </c>
      <c r="G29" s="35"/>
      <c r="H29" s="40"/>
    </row>
    <row r="30" spans="1:8" s="2" customFormat="1" ht="16.899999999999999" customHeight="1">
      <c r="A30" s="35"/>
      <c r="B30" s="40"/>
      <c r="C30" s="287" t="s">
        <v>1</v>
      </c>
      <c r="D30" s="287" t="s">
        <v>418</v>
      </c>
      <c r="E30" s="18" t="s">
        <v>1</v>
      </c>
      <c r="F30" s="288">
        <v>0</v>
      </c>
      <c r="G30" s="35"/>
      <c r="H30" s="40"/>
    </row>
    <row r="31" spans="1:8" s="2" customFormat="1" ht="16.899999999999999" customHeight="1">
      <c r="A31" s="35"/>
      <c r="B31" s="40"/>
      <c r="C31" s="287" t="s">
        <v>1</v>
      </c>
      <c r="D31" s="287" t="s">
        <v>419</v>
      </c>
      <c r="E31" s="18" t="s">
        <v>1</v>
      </c>
      <c r="F31" s="288">
        <v>0</v>
      </c>
      <c r="G31" s="35"/>
      <c r="H31" s="40"/>
    </row>
    <row r="32" spans="1:8" s="2" customFormat="1" ht="16.899999999999999" customHeight="1">
      <c r="A32" s="35"/>
      <c r="B32" s="40"/>
      <c r="C32" s="287" t="s">
        <v>1</v>
      </c>
      <c r="D32" s="287" t="s">
        <v>432</v>
      </c>
      <c r="E32" s="18" t="s">
        <v>1</v>
      </c>
      <c r="F32" s="288">
        <v>77.900999999999996</v>
      </c>
      <c r="G32" s="35"/>
      <c r="H32" s="40"/>
    </row>
    <row r="33" spans="1:8" s="2" customFormat="1" ht="16.899999999999999" customHeight="1">
      <c r="A33" s="35"/>
      <c r="B33" s="40"/>
      <c r="C33" s="287" t="s">
        <v>1</v>
      </c>
      <c r="D33" s="287" t="s">
        <v>433</v>
      </c>
      <c r="E33" s="18" t="s">
        <v>1</v>
      </c>
      <c r="F33" s="288">
        <v>41.887999999999998</v>
      </c>
      <c r="G33" s="35"/>
      <c r="H33" s="40"/>
    </row>
    <row r="34" spans="1:8" s="2" customFormat="1" ht="16.899999999999999" customHeight="1">
      <c r="A34" s="35"/>
      <c r="B34" s="40"/>
      <c r="C34" s="287" t="s">
        <v>1</v>
      </c>
      <c r="D34" s="287" t="s">
        <v>434</v>
      </c>
      <c r="E34" s="18" t="s">
        <v>1</v>
      </c>
      <c r="F34" s="288">
        <v>12.718</v>
      </c>
      <c r="G34" s="35"/>
      <c r="H34" s="40"/>
    </row>
    <row r="35" spans="1:8" s="2" customFormat="1" ht="16.899999999999999" customHeight="1">
      <c r="A35" s="35"/>
      <c r="B35" s="40"/>
      <c r="C35" s="287" t="s">
        <v>1</v>
      </c>
      <c r="D35" s="287" t="s">
        <v>435</v>
      </c>
      <c r="E35" s="18" t="s">
        <v>1</v>
      </c>
      <c r="F35" s="288">
        <v>3.96</v>
      </c>
      <c r="G35" s="35"/>
      <c r="H35" s="40"/>
    </row>
    <row r="36" spans="1:8" s="2" customFormat="1" ht="16.899999999999999" customHeight="1">
      <c r="A36" s="35"/>
      <c r="B36" s="40"/>
      <c r="C36" s="287" t="s">
        <v>1</v>
      </c>
      <c r="D36" s="287" t="s">
        <v>409</v>
      </c>
      <c r="E36" s="18" t="s">
        <v>1</v>
      </c>
      <c r="F36" s="288">
        <v>0</v>
      </c>
      <c r="G36" s="35"/>
      <c r="H36" s="40"/>
    </row>
    <row r="37" spans="1:8" s="2" customFormat="1" ht="16.899999999999999" customHeight="1">
      <c r="A37" s="35"/>
      <c r="B37" s="40"/>
      <c r="C37" s="287" t="s">
        <v>1</v>
      </c>
      <c r="D37" s="287" t="s">
        <v>436</v>
      </c>
      <c r="E37" s="18" t="s">
        <v>1</v>
      </c>
      <c r="F37" s="288">
        <v>11.438000000000001</v>
      </c>
      <c r="G37" s="35"/>
      <c r="H37" s="40"/>
    </row>
    <row r="38" spans="1:8" s="2" customFormat="1" ht="16.899999999999999" customHeight="1">
      <c r="A38" s="35"/>
      <c r="B38" s="40"/>
      <c r="C38" s="287" t="s">
        <v>1</v>
      </c>
      <c r="D38" s="287" t="s">
        <v>437</v>
      </c>
      <c r="E38" s="18" t="s">
        <v>1</v>
      </c>
      <c r="F38" s="288">
        <v>9.8339999999999996</v>
      </c>
      <c r="G38" s="35"/>
      <c r="H38" s="40"/>
    </row>
    <row r="39" spans="1:8" s="2" customFormat="1" ht="16.899999999999999" customHeight="1">
      <c r="A39" s="35"/>
      <c r="B39" s="40"/>
      <c r="C39" s="287" t="s">
        <v>1</v>
      </c>
      <c r="D39" s="287" t="s">
        <v>438</v>
      </c>
      <c r="E39" s="18" t="s">
        <v>1</v>
      </c>
      <c r="F39" s="288">
        <v>13.811</v>
      </c>
      <c r="G39" s="35"/>
      <c r="H39" s="40"/>
    </row>
    <row r="40" spans="1:8" s="2" customFormat="1" ht="16.899999999999999" customHeight="1">
      <c r="A40" s="35"/>
      <c r="B40" s="40"/>
      <c r="C40" s="287" t="s">
        <v>1</v>
      </c>
      <c r="D40" s="287" t="s">
        <v>439</v>
      </c>
      <c r="E40" s="18" t="s">
        <v>1</v>
      </c>
      <c r="F40" s="288">
        <v>10.829000000000001</v>
      </c>
      <c r="G40" s="35"/>
      <c r="H40" s="40"/>
    </row>
    <row r="41" spans="1:8" s="2" customFormat="1" ht="16.899999999999999" customHeight="1">
      <c r="A41" s="35"/>
      <c r="B41" s="40"/>
      <c r="C41" s="287" t="s">
        <v>198</v>
      </c>
      <c r="D41" s="287" t="s">
        <v>296</v>
      </c>
      <c r="E41" s="18" t="s">
        <v>1</v>
      </c>
      <c r="F41" s="288">
        <v>182.37899999999999</v>
      </c>
      <c r="G41" s="35"/>
      <c r="H41" s="40"/>
    </row>
    <row r="42" spans="1:8" s="2" customFormat="1" ht="16.899999999999999" customHeight="1">
      <c r="A42" s="35"/>
      <c r="B42" s="40"/>
      <c r="C42" s="289" t="s">
        <v>969</v>
      </c>
      <c r="D42" s="35"/>
      <c r="E42" s="35"/>
      <c r="F42" s="35"/>
      <c r="G42" s="35"/>
      <c r="H42" s="40"/>
    </row>
    <row r="43" spans="1:8" s="2" customFormat="1" ht="16.899999999999999" customHeight="1">
      <c r="A43" s="35"/>
      <c r="B43" s="40"/>
      <c r="C43" s="287" t="s">
        <v>429</v>
      </c>
      <c r="D43" s="287" t="s">
        <v>978</v>
      </c>
      <c r="E43" s="18" t="s">
        <v>199</v>
      </c>
      <c r="F43" s="288">
        <v>182.37899999999999</v>
      </c>
      <c r="G43" s="35"/>
      <c r="H43" s="40"/>
    </row>
    <row r="44" spans="1:8" s="2" customFormat="1" ht="16.899999999999999" customHeight="1">
      <c r="A44" s="35"/>
      <c r="B44" s="40"/>
      <c r="C44" s="287" t="s">
        <v>441</v>
      </c>
      <c r="D44" s="287" t="s">
        <v>979</v>
      </c>
      <c r="E44" s="18" t="s">
        <v>199</v>
      </c>
      <c r="F44" s="288">
        <v>182.37899999999999</v>
      </c>
      <c r="G44" s="35"/>
      <c r="H44" s="40"/>
    </row>
    <row r="45" spans="1:8" s="2" customFormat="1" ht="16.899999999999999" customHeight="1">
      <c r="A45" s="35"/>
      <c r="B45" s="40"/>
      <c r="C45" s="283" t="s">
        <v>231</v>
      </c>
      <c r="D45" s="284" t="s">
        <v>1</v>
      </c>
      <c r="E45" s="285" t="s">
        <v>199</v>
      </c>
      <c r="F45" s="286">
        <v>718.1</v>
      </c>
      <c r="G45" s="35"/>
      <c r="H45" s="40"/>
    </row>
    <row r="46" spans="1:8" s="2" customFormat="1" ht="16.899999999999999" customHeight="1">
      <c r="A46" s="35"/>
      <c r="B46" s="40"/>
      <c r="C46" s="287" t="s">
        <v>1</v>
      </c>
      <c r="D46" s="287" t="s">
        <v>287</v>
      </c>
      <c r="E46" s="18" t="s">
        <v>1</v>
      </c>
      <c r="F46" s="288">
        <v>0</v>
      </c>
      <c r="G46" s="35"/>
      <c r="H46" s="40"/>
    </row>
    <row r="47" spans="1:8" s="2" customFormat="1" ht="16.899999999999999" customHeight="1">
      <c r="A47" s="35"/>
      <c r="B47" s="40"/>
      <c r="C47" s="287" t="s">
        <v>231</v>
      </c>
      <c r="D47" s="287" t="s">
        <v>295</v>
      </c>
      <c r="E47" s="18" t="s">
        <v>1</v>
      </c>
      <c r="F47" s="288">
        <v>718.1</v>
      </c>
      <c r="G47" s="35"/>
      <c r="H47" s="40"/>
    </row>
    <row r="48" spans="1:8" s="2" customFormat="1" ht="16.899999999999999" customHeight="1">
      <c r="A48" s="35"/>
      <c r="B48" s="40"/>
      <c r="C48" s="289" t="s">
        <v>969</v>
      </c>
      <c r="D48" s="35"/>
      <c r="E48" s="35"/>
      <c r="F48" s="35"/>
      <c r="G48" s="35"/>
      <c r="H48" s="40"/>
    </row>
    <row r="49" spans="1:8" s="2" customFormat="1" ht="16.899999999999999" customHeight="1">
      <c r="A49" s="35"/>
      <c r="B49" s="40"/>
      <c r="C49" s="287" t="s">
        <v>301</v>
      </c>
      <c r="D49" s="287" t="s">
        <v>980</v>
      </c>
      <c r="E49" s="18" t="s">
        <v>199</v>
      </c>
      <c r="F49" s="288">
        <v>718.1</v>
      </c>
      <c r="G49" s="35"/>
      <c r="H49" s="40"/>
    </row>
    <row r="50" spans="1:8" s="2" customFormat="1" ht="16.899999999999999" customHeight="1">
      <c r="A50" s="35"/>
      <c r="B50" s="40"/>
      <c r="C50" s="287" t="s">
        <v>856</v>
      </c>
      <c r="D50" s="287" t="s">
        <v>981</v>
      </c>
      <c r="E50" s="18" t="s">
        <v>267</v>
      </c>
      <c r="F50" s="288">
        <v>516.61300000000006</v>
      </c>
      <c r="G50" s="35"/>
      <c r="H50" s="40"/>
    </row>
    <row r="51" spans="1:8" s="2" customFormat="1" ht="16.899999999999999" customHeight="1">
      <c r="A51" s="35"/>
      <c r="B51" s="40"/>
      <c r="C51" s="287" t="s">
        <v>861</v>
      </c>
      <c r="D51" s="287" t="s">
        <v>982</v>
      </c>
      <c r="E51" s="18" t="s">
        <v>267</v>
      </c>
      <c r="F51" s="288">
        <v>4649.5169999999998</v>
      </c>
      <c r="G51" s="35"/>
      <c r="H51" s="40"/>
    </row>
    <row r="52" spans="1:8" s="2" customFormat="1" ht="22.5">
      <c r="A52" s="35"/>
      <c r="B52" s="40"/>
      <c r="C52" s="287" t="s">
        <v>878</v>
      </c>
      <c r="D52" s="287" t="s">
        <v>879</v>
      </c>
      <c r="E52" s="18" t="s">
        <v>267</v>
      </c>
      <c r="F52" s="288">
        <v>172.34399999999999</v>
      </c>
      <c r="G52" s="35"/>
      <c r="H52" s="40"/>
    </row>
    <row r="53" spans="1:8" s="2" customFormat="1" ht="16.899999999999999" customHeight="1">
      <c r="A53" s="35"/>
      <c r="B53" s="40"/>
      <c r="C53" s="283" t="s">
        <v>233</v>
      </c>
      <c r="D53" s="284" t="s">
        <v>1</v>
      </c>
      <c r="E53" s="285" t="s">
        <v>199</v>
      </c>
      <c r="F53" s="286">
        <v>594.1</v>
      </c>
      <c r="G53" s="35"/>
      <c r="H53" s="40"/>
    </row>
    <row r="54" spans="1:8" s="2" customFormat="1" ht="16.899999999999999" customHeight="1">
      <c r="A54" s="35"/>
      <c r="B54" s="40"/>
      <c r="C54" s="287" t="s">
        <v>1</v>
      </c>
      <c r="D54" s="287" t="s">
        <v>287</v>
      </c>
      <c r="E54" s="18" t="s">
        <v>1</v>
      </c>
      <c r="F54" s="288">
        <v>0</v>
      </c>
      <c r="G54" s="35"/>
      <c r="H54" s="40"/>
    </row>
    <row r="55" spans="1:8" s="2" customFormat="1" ht="16.899999999999999" customHeight="1">
      <c r="A55" s="35"/>
      <c r="B55" s="40"/>
      <c r="C55" s="287" t="s">
        <v>233</v>
      </c>
      <c r="D55" s="287" t="s">
        <v>300</v>
      </c>
      <c r="E55" s="18" t="s">
        <v>1</v>
      </c>
      <c r="F55" s="288">
        <v>594.1</v>
      </c>
      <c r="G55" s="35"/>
      <c r="H55" s="40"/>
    </row>
    <row r="56" spans="1:8" s="2" customFormat="1" ht="16.899999999999999" customHeight="1">
      <c r="A56" s="35"/>
      <c r="B56" s="40"/>
      <c r="C56" s="289" t="s">
        <v>969</v>
      </c>
      <c r="D56" s="35"/>
      <c r="E56" s="35"/>
      <c r="F56" s="35"/>
      <c r="G56" s="35"/>
      <c r="H56" s="40"/>
    </row>
    <row r="57" spans="1:8" s="2" customFormat="1" ht="16.899999999999999" customHeight="1">
      <c r="A57" s="35"/>
      <c r="B57" s="40"/>
      <c r="C57" s="287" t="s">
        <v>297</v>
      </c>
      <c r="D57" s="287" t="s">
        <v>983</v>
      </c>
      <c r="E57" s="18" t="s">
        <v>199</v>
      </c>
      <c r="F57" s="288">
        <v>594.1</v>
      </c>
      <c r="G57" s="35"/>
      <c r="H57" s="40"/>
    </row>
    <row r="58" spans="1:8" s="2" customFormat="1" ht="22.5">
      <c r="A58" s="35"/>
      <c r="B58" s="40"/>
      <c r="C58" s="287" t="s">
        <v>867</v>
      </c>
      <c r="D58" s="287" t="s">
        <v>984</v>
      </c>
      <c r="E58" s="18" t="s">
        <v>267</v>
      </c>
      <c r="F58" s="288">
        <v>238.66900000000001</v>
      </c>
      <c r="G58" s="35"/>
      <c r="H58" s="40"/>
    </row>
    <row r="59" spans="1:8" s="2" customFormat="1" ht="16.899999999999999" customHeight="1">
      <c r="A59" s="35"/>
      <c r="B59" s="40"/>
      <c r="C59" s="283" t="s">
        <v>227</v>
      </c>
      <c r="D59" s="284" t="s">
        <v>1</v>
      </c>
      <c r="E59" s="285" t="s">
        <v>199</v>
      </c>
      <c r="F59" s="286">
        <v>45</v>
      </c>
      <c r="G59" s="35"/>
      <c r="H59" s="40"/>
    </row>
    <row r="60" spans="1:8" s="2" customFormat="1" ht="16.899999999999999" customHeight="1">
      <c r="A60" s="35"/>
      <c r="B60" s="40"/>
      <c r="C60" s="287" t="s">
        <v>1</v>
      </c>
      <c r="D60" s="287" t="s">
        <v>287</v>
      </c>
      <c r="E60" s="18" t="s">
        <v>1</v>
      </c>
      <c r="F60" s="288">
        <v>0</v>
      </c>
      <c r="G60" s="35"/>
      <c r="H60" s="40"/>
    </row>
    <row r="61" spans="1:8" s="2" customFormat="1" ht="16.899999999999999" customHeight="1">
      <c r="A61" s="35"/>
      <c r="B61" s="40"/>
      <c r="C61" s="287" t="s">
        <v>227</v>
      </c>
      <c r="D61" s="287" t="s">
        <v>288</v>
      </c>
      <c r="E61" s="18" t="s">
        <v>1</v>
      </c>
      <c r="F61" s="288">
        <v>45</v>
      </c>
      <c r="G61" s="35"/>
      <c r="H61" s="40"/>
    </row>
    <row r="62" spans="1:8" s="2" customFormat="1" ht="16.899999999999999" customHeight="1">
      <c r="A62" s="35"/>
      <c r="B62" s="40"/>
      <c r="C62" s="289" t="s">
        <v>969</v>
      </c>
      <c r="D62" s="35"/>
      <c r="E62" s="35"/>
      <c r="F62" s="35"/>
      <c r="G62" s="35"/>
      <c r="H62" s="40"/>
    </row>
    <row r="63" spans="1:8" s="2" customFormat="1" ht="22.5">
      <c r="A63" s="35"/>
      <c r="B63" s="40"/>
      <c r="C63" s="287" t="s">
        <v>284</v>
      </c>
      <c r="D63" s="287" t="s">
        <v>985</v>
      </c>
      <c r="E63" s="18" t="s">
        <v>199</v>
      </c>
      <c r="F63" s="288">
        <v>45</v>
      </c>
      <c r="G63" s="35"/>
      <c r="H63" s="40"/>
    </row>
    <row r="64" spans="1:8" s="2" customFormat="1" ht="22.5">
      <c r="A64" s="35"/>
      <c r="B64" s="40"/>
      <c r="C64" s="287" t="s">
        <v>867</v>
      </c>
      <c r="D64" s="287" t="s">
        <v>984</v>
      </c>
      <c r="E64" s="18" t="s">
        <v>267</v>
      </c>
      <c r="F64" s="288">
        <v>238.66900000000001</v>
      </c>
      <c r="G64" s="35"/>
      <c r="H64" s="40"/>
    </row>
    <row r="65" spans="1:8" s="2" customFormat="1" ht="16.899999999999999" customHeight="1">
      <c r="A65" s="35"/>
      <c r="B65" s="40"/>
      <c r="C65" s="283" t="s">
        <v>229</v>
      </c>
      <c r="D65" s="284" t="s">
        <v>1</v>
      </c>
      <c r="E65" s="285" t="s">
        <v>199</v>
      </c>
      <c r="F65" s="286">
        <v>98.5</v>
      </c>
      <c r="G65" s="35"/>
      <c r="H65" s="40"/>
    </row>
    <row r="66" spans="1:8" s="2" customFormat="1" ht="16.899999999999999" customHeight="1">
      <c r="A66" s="35"/>
      <c r="B66" s="40"/>
      <c r="C66" s="287" t="s">
        <v>1</v>
      </c>
      <c r="D66" s="287" t="s">
        <v>287</v>
      </c>
      <c r="E66" s="18" t="s">
        <v>1</v>
      </c>
      <c r="F66" s="288">
        <v>0</v>
      </c>
      <c r="G66" s="35"/>
      <c r="H66" s="40"/>
    </row>
    <row r="67" spans="1:8" s="2" customFormat="1" ht="16.899999999999999" customHeight="1">
      <c r="A67" s="35"/>
      <c r="B67" s="40"/>
      <c r="C67" s="287" t="s">
        <v>229</v>
      </c>
      <c r="D67" s="287" t="s">
        <v>230</v>
      </c>
      <c r="E67" s="18" t="s">
        <v>1</v>
      </c>
      <c r="F67" s="288">
        <v>98.5</v>
      </c>
      <c r="G67" s="35"/>
      <c r="H67" s="40"/>
    </row>
    <row r="68" spans="1:8" s="2" customFormat="1" ht="16.899999999999999" customHeight="1">
      <c r="A68" s="35"/>
      <c r="B68" s="40"/>
      <c r="C68" s="289" t="s">
        <v>969</v>
      </c>
      <c r="D68" s="35"/>
      <c r="E68" s="35"/>
      <c r="F68" s="35"/>
      <c r="G68" s="35"/>
      <c r="H68" s="40"/>
    </row>
    <row r="69" spans="1:8" s="2" customFormat="1" ht="16.899999999999999" customHeight="1">
      <c r="A69" s="35"/>
      <c r="B69" s="40"/>
      <c r="C69" s="287" t="s">
        <v>289</v>
      </c>
      <c r="D69" s="287" t="s">
        <v>986</v>
      </c>
      <c r="E69" s="18" t="s">
        <v>199</v>
      </c>
      <c r="F69" s="288">
        <v>98.5</v>
      </c>
      <c r="G69" s="35"/>
      <c r="H69" s="40"/>
    </row>
    <row r="70" spans="1:8" s="2" customFormat="1" ht="22.5">
      <c r="A70" s="35"/>
      <c r="B70" s="40"/>
      <c r="C70" s="287" t="s">
        <v>867</v>
      </c>
      <c r="D70" s="287" t="s">
        <v>984</v>
      </c>
      <c r="E70" s="18" t="s">
        <v>267</v>
      </c>
      <c r="F70" s="288">
        <v>238.66900000000001</v>
      </c>
      <c r="G70" s="35"/>
      <c r="H70" s="40"/>
    </row>
    <row r="71" spans="1:8" s="2" customFormat="1" ht="16.899999999999999" customHeight="1">
      <c r="A71" s="35"/>
      <c r="B71" s="40"/>
      <c r="C71" s="283" t="s">
        <v>314</v>
      </c>
      <c r="D71" s="284" t="s">
        <v>1</v>
      </c>
      <c r="E71" s="285" t="s">
        <v>216</v>
      </c>
      <c r="F71" s="286">
        <v>215.2</v>
      </c>
      <c r="G71" s="35"/>
      <c r="H71" s="40"/>
    </row>
    <row r="72" spans="1:8" s="2" customFormat="1" ht="16.899999999999999" customHeight="1">
      <c r="A72" s="35"/>
      <c r="B72" s="40"/>
      <c r="C72" s="287" t="s">
        <v>1</v>
      </c>
      <c r="D72" s="287" t="s">
        <v>287</v>
      </c>
      <c r="E72" s="18" t="s">
        <v>1</v>
      </c>
      <c r="F72" s="288">
        <v>0</v>
      </c>
      <c r="G72" s="35"/>
      <c r="H72" s="40"/>
    </row>
    <row r="73" spans="1:8" s="2" customFormat="1" ht="16.899999999999999" customHeight="1">
      <c r="A73" s="35"/>
      <c r="B73" s="40"/>
      <c r="C73" s="287" t="s">
        <v>314</v>
      </c>
      <c r="D73" s="287" t="s">
        <v>315</v>
      </c>
      <c r="E73" s="18" t="s">
        <v>1</v>
      </c>
      <c r="F73" s="288">
        <v>215.2</v>
      </c>
      <c r="G73" s="35"/>
      <c r="H73" s="40"/>
    </row>
    <row r="74" spans="1:8" s="2" customFormat="1" ht="16.899999999999999" customHeight="1">
      <c r="A74" s="35"/>
      <c r="B74" s="40"/>
      <c r="C74" s="283" t="s">
        <v>237</v>
      </c>
      <c r="D74" s="284" t="s">
        <v>1</v>
      </c>
      <c r="E74" s="285" t="s">
        <v>216</v>
      </c>
      <c r="F74" s="286">
        <v>177.6</v>
      </c>
      <c r="G74" s="35"/>
      <c r="H74" s="40"/>
    </row>
    <row r="75" spans="1:8" s="2" customFormat="1" ht="16.899999999999999" customHeight="1">
      <c r="A75" s="35"/>
      <c r="B75" s="40"/>
      <c r="C75" s="287" t="s">
        <v>1</v>
      </c>
      <c r="D75" s="287" t="s">
        <v>287</v>
      </c>
      <c r="E75" s="18" t="s">
        <v>1</v>
      </c>
      <c r="F75" s="288">
        <v>0</v>
      </c>
      <c r="G75" s="35"/>
      <c r="H75" s="40"/>
    </row>
    <row r="76" spans="1:8" s="2" customFormat="1" ht="16.899999999999999" customHeight="1">
      <c r="A76" s="35"/>
      <c r="B76" s="40"/>
      <c r="C76" s="287" t="s">
        <v>237</v>
      </c>
      <c r="D76" s="287" t="s">
        <v>310</v>
      </c>
      <c r="E76" s="18" t="s">
        <v>1</v>
      </c>
      <c r="F76" s="288">
        <v>177.6</v>
      </c>
      <c r="G76" s="35"/>
      <c r="H76" s="40"/>
    </row>
    <row r="77" spans="1:8" s="2" customFormat="1" ht="16.899999999999999" customHeight="1">
      <c r="A77" s="35"/>
      <c r="B77" s="40"/>
      <c r="C77" s="289" t="s">
        <v>969</v>
      </c>
      <c r="D77" s="35"/>
      <c r="E77" s="35"/>
      <c r="F77" s="35"/>
      <c r="G77" s="35"/>
      <c r="H77" s="40"/>
    </row>
    <row r="78" spans="1:8" s="2" customFormat="1" ht="16.899999999999999" customHeight="1">
      <c r="A78" s="35"/>
      <c r="B78" s="40"/>
      <c r="C78" s="287" t="s">
        <v>307</v>
      </c>
      <c r="D78" s="287" t="s">
        <v>987</v>
      </c>
      <c r="E78" s="18" t="s">
        <v>216</v>
      </c>
      <c r="F78" s="288">
        <v>177.6</v>
      </c>
      <c r="G78" s="35"/>
      <c r="H78" s="40"/>
    </row>
    <row r="79" spans="1:8" s="2" customFormat="1" ht="22.5">
      <c r="A79" s="35"/>
      <c r="B79" s="40"/>
      <c r="C79" s="287" t="s">
        <v>867</v>
      </c>
      <c r="D79" s="287" t="s">
        <v>984</v>
      </c>
      <c r="E79" s="18" t="s">
        <v>267</v>
      </c>
      <c r="F79" s="288">
        <v>238.66900000000001</v>
      </c>
      <c r="G79" s="35"/>
      <c r="H79" s="40"/>
    </row>
    <row r="80" spans="1:8" s="2" customFormat="1" ht="16.899999999999999" customHeight="1">
      <c r="A80" s="35"/>
      <c r="B80" s="40"/>
      <c r="C80" s="283" t="s">
        <v>239</v>
      </c>
      <c r="D80" s="284" t="s">
        <v>1</v>
      </c>
      <c r="E80" s="285" t="s">
        <v>216</v>
      </c>
      <c r="F80" s="286">
        <v>15.8</v>
      </c>
      <c r="G80" s="35"/>
      <c r="H80" s="40"/>
    </row>
    <row r="81" spans="1:8" s="2" customFormat="1" ht="16.899999999999999" customHeight="1">
      <c r="A81" s="35"/>
      <c r="B81" s="40"/>
      <c r="C81" s="287" t="s">
        <v>1</v>
      </c>
      <c r="D81" s="287" t="s">
        <v>287</v>
      </c>
      <c r="E81" s="18" t="s">
        <v>1</v>
      </c>
      <c r="F81" s="288">
        <v>0</v>
      </c>
      <c r="G81" s="35"/>
      <c r="H81" s="40"/>
    </row>
    <row r="82" spans="1:8" s="2" customFormat="1" ht="16.899999999999999" customHeight="1">
      <c r="A82" s="35"/>
      <c r="B82" s="40"/>
      <c r="C82" s="287" t="s">
        <v>239</v>
      </c>
      <c r="D82" s="287" t="s">
        <v>240</v>
      </c>
      <c r="E82" s="18" t="s">
        <v>1</v>
      </c>
      <c r="F82" s="288">
        <v>15.8</v>
      </c>
      <c r="G82" s="35"/>
      <c r="H82" s="40"/>
    </row>
    <row r="83" spans="1:8" s="2" customFormat="1" ht="16.899999999999999" customHeight="1">
      <c r="A83" s="35"/>
      <c r="B83" s="40"/>
      <c r="C83" s="289" t="s">
        <v>969</v>
      </c>
      <c r="D83" s="35"/>
      <c r="E83" s="35"/>
      <c r="F83" s="35"/>
      <c r="G83" s="35"/>
      <c r="H83" s="40"/>
    </row>
    <row r="84" spans="1:8" s="2" customFormat="1" ht="16.899999999999999" customHeight="1">
      <c r="A84" s="35"/>
      <c r="B84" s="40"/>
      <c r="C84" s="287" t="s">
        <v>304</v>
      </c>
      <c r="D84" s="287" t="s">
        <v>988</v>
      </c>
      <c r="E84" s="18" t="s">
        <v>216</v>
      </c>
      <c r="F84" s="288">
        <v>15.8</v>
      </c>
      <c r="G84" s="35"/>
      <c r="H84" s="40"/>
    </row>
    <row r="85" spans="1:8" s="2" customFormat="1" ht="22.5">
      <c r="A85" s="35"/>
      <c r="B85" s="40"/>
      <c r="C85" s="287" t="s">
        <v>867</v>
      </c>
      <c r="D85" s="287" t="s">
        <v>984</v>
      </c>
      <c r="E85" s="18" t="s">
        <v>267</v>
      </c>
      <c r="F85" s="288">
        <v>238.66900000000001</v>
      </c>
      <c r="G85" s="35"/>
      <c r="H85" s="40"/>
    </row>
    <row r="86" spans="1:8" s="2" customFormat="1" ht="16.899999999999999" customHeight="1">
      <c r="A86" s="35"/>
      <c r="B86" s="40"/>
      <c r="C86" s="283" t="s">
        <v>235</v>
      </c>
      <c r="D86" s="284" t="s">
        <v>1</v>
      </c>
      <c r="E86" s="285" t="s">
        <v>199</v>
      </c>
      <c r="F86" s="286">
        <v>861.6</v>
      </c>
      <c r="G86" s="35"/>
      <c r="H86" s="40"/>
    </row>
    <row r="87" spans="1:8" s="2" customFormat="1" ht="16.899999999999999" customHeight="1">
      <c r="A87" s="35"/>
      <c r="B87" s="40"/>
      <c r="C87" s="287" t="s">
        <v>1</v>
      </c>
      <c r="D87" s="287" t="s">
        <v>287</v>
      </c>
      <c r="E87" s="18" t="s">
        <v>1</v>
      </c>
      <c r="F87" s="288">
        <v>0</v>
      </c>
      <c r="G87" s="35"/>
      <c r="H87" s="40"/>
    </row>
    <row r="88" spans="1:8" s="2" customFormat="1" ht="16.899999999999999" customHeight="1">
      <c r="A88" s="35"/>
      <c r="B88" s="40"/>
      <c r="C88" s="287" t="s">
        <v>1</v>
      </c>
      <c r="D88" s="287" t="s">
        <v>288</v>
      </c>
      <c r="E88" s="18" t="s">
        <v>1</v>
      </c>
      <c r="F88" s="288">
        <v>45</v>
      </c>
      <c r="G88" s="35"/>
      <c r="H88" s="40"/>
    </row>
    <row r="89" spans="1:8" s="2" customFormat="1" ht="16.899999999999999" customHeight="1">
      <c r="A89" s="35"/>
      <c r="B89" s="40"/>
      <c r="C89" s="287" t="s">
        <v>1</v>
      </c>
      <c r="D89" s="287" t="s">
        <v>230</v>
      </c>
      <c r="E89" s="18" t="s">
        <v>1</v>
      </c>
      <c r="F89" s="288">
        <v>98.5</v>
      </c>
      <c r="G89" s="35"/>
      <c r="H89" s="40"/>
    </row>
    <row r="90" spans="1:8" s="2" customFormat="1" ht="16.899999999999999" customHeight="1">
      <c r="A90" s="35"/>
      <c r="B90" s="40"/>
      <c r="C90" s="287" t="s">
        <v>1</v>
      </c>
      <c r="D90" s="287" t="s">
        <v>295</v>
      </c>
      <c r="E90" s="18" t="s">
        <v>1</v>
      </c>
      <c r="F90" s="288">
        <v>718.1</v>
      </c>
      <c r="G90" s="35"/>
      <c r="H90" s="40"/>
    </row>
    <row r="91" spans="1:8" s="2" customFormat="1" ht="16.899999999999999" customHeight="1">
      <c r="A91" s="35"/>
      <c r="B91" s="40"/>
      <c r="C91" s="287" t="s">
        <v>235</v>
      </c>
      <c r="D91" s="287" t="s">
        <v>296</v>
      </c>
      <c r="E91" s="18" t="s">
        <v>1</v>
      </c>
      <c r="F91" s="288">
        <v>861.6</v>
      </c>
      <c r="G91" s="35"/>
      <c r="H91" s="40"/>
    </row>
    <row r="92" spans="1:8" s="2" customFormat="1" ht="16.899999999999999" customHeight="1">
      <c r="A92" s="35"/>
      <c r="B92" s="40"/>
      <c r="C92" s="289" t="s">
        <v>969</v>
      </c>
      <c r="D92" s="35"/>
      <c r="E92" s="35"/>
      <c r="F92" s="35"/>
      <c r="G92" s="35"/>
      <c r="H92" s="40"/>
    </row>
    <row r="93" spans="1:8" s="2" customFormat="1" ht="16.899999999999999" customHeight="1">
      <c r="A93" s="35"/>
      <c r="B93" s="40"/>
      <c r="C93" s="287" t="s">
        <v>292</v>
      </c>
      <c r="D93" s="287" t="s">
        <v>989</v>
      </c>
      <c r="E93" s="18" t="s">
        <v>199</v>
      </c>
      <c r="F93" s="288">
        <v>861.6</v>
      </c>
      <c r="G93" s="35"/>
      <c r="H93" s="40"/>
    </row>
    <row r="94" spans="1:8" s="2" customFormat="1" ht="22.5">
      <c r="A94" s="35"/>
      <c r="B94" s="40"/>
      <c r="C94" s="287" t="s">
        <v>333</v>
      </c>
      <c r="D94" s="287" t="s">
        <v>990</v>
      </c>
      <c r="E94" s="18" t="s">
        <v>242</v>
      </c>
      <c r="F94" s="288">
        <v>957.37199999999996</v>
      </c>
      <c r="G94" s="35"/>
      <c r="H94" s="40"/>
    </row>
    <row r="95" spans="1:8" s="2" customFormat="1" ht="16.899999999999999" customHeight="1">
      <c r="A95" s="35"/>
      <c r="B95" s="40"/>
      <c r="C95" s="283" t="s">
        <v>241</v>
      </c>
      <c r="D95" s="284" t="s">
        <v>1</v>
      </c>
      <c r="E95" s="285" t="s">
        <v>242</v>
      </c>
      <c r="F95" s="286">
        <v>44</v>
      </c>
      <c r="G95" s="35"/>
      <c r="H95" s="40"/>
    </row>
    <row r="96" spans="1:8" s="2" customFormat="1" ht="16.899999999999999" customHeight="1">
      <c r="A96" s="35"/>
      <c r="B96" s="40"/>
      <c r="C96" s="287" t="s">
        <v>1</v>
      </c>
      <c r="D96" s="287" t="s">
        <v>364</v>
      </c>
      <c r="E96" s="18" t="s">
        <v>1</v>
      </c>
      <c r="F96" s="288">
        <v>0</v>
      </c>
      <c r="G96" s="35"/>
      <c r="H96" s="40"/>
    </row>
    <row r="97" spans="1:8" s="2" customFormat="1" ht="16.899999999999999" customHeight="1">
      <c r="A97" s="35"/>
      <c r="B97" s="40"/>
      <c r="C97" s="287" t="s">
        <v>1</v>
      </c>
      <c r="D97" s="287" t="s">
        <v>836</v>
      </c>
      <c r="E97" s="18" t="s">
        <v>1</v>
      </c>
      <c r="F97" s="288">
        <v>31.25</v>
      </c>
      <c r="G97" s="35"/>
      <c r="H97" s="40"/>
    </row>
    <row r="98" spans="1:8" s="2" customFormat="1" ht="16.899999999999999" customHeight="1">
      <c r="A98" s="35"/>
      <c r="B98" s="40"/>
      <c r="C98" s="287" t="s">
        <v>1</v>
      </c>
      <c r="D98" s="287" t="s">
        <v>837</v>
      </c>
      <c r="E98" s="18" t="s">
        <v>1</v>
      </c>
      <c r="F98" s="288">
        <v>12.75</v>
      </c>
      <c r="G98" s="35"/>
      <c r="H98" s="40"/>
    </row>
    <row r="99" spans="1:8" s="2" customFormat="1" ht="16.899999999999999" customHeight="1">
      <c r="A99" s="35"/>
      <c r="B99" s="40"/>
      <c r="C99" s="287" t="s">
        <v>241</v>
      </c>
      <c r="D99" s="287" t="s">
        <v>296</v>
      </c>
      <c r="E99" s="18" t="s">
        <v>1</v>
      </c>
      <c r="F99" s="288">
        <v>44</v>
      </c>
      <c r="G99" s="35"/>
      <c r="H99" s="40"/>
    </row>
    <row r="100" spans="1:8" s="2" customFormat="1" ht="16.899999999999999" customHeight="1">
      <c r="A100" s="35"/>
      <c r="B100" s="40"/>
      <c r="C100" s="289" t="s">
        <v>969</v>
      </c>
      <c r="D100" s="35"/>
      <c r="E100" s="35"/>
      <c r="F100" s="35"/>
      <c r="G100" s="35"/>
      <c r="H100" s="40"/>
    </row>
    <row r="101" spans="1:8" s="2" customFormat="1" ht="16.899999999999999" customHeight="1">
      <c r="A101" s="35"/>
      <c r="B101" s="40"/>
      <c r="C101" s="287" t="s">
        <v>833</v>
      </c>
      <c r="D101" s="287" t="s">
        <v>991</v>
      </c>
      <c r="E101" s="18" t="s">
        <v>242</v>
      </c>
      <c r="F101" s="288">
        <v>44</v>
      </c>
      <c r="G101" s="35"/>
      <c r="H101" s="40"/>
    </row>
    <row r="102" spans="1:8" s="2" customFormat="1" ht="16.899999999999999" customHeight="1">
      <c r="A102" s="35"/>
      <c r="B102" s="40"/>
      <c r="C102" s="287" t="s">
        <v>856</v>
      </c>
      <c r="D102" s="287" t="s">
        <v>981</v>
      </c>
      <c r="E102" s="18" t="s">
        <v>267</v>
      </c>
      <c r="F102" s="288">
        <v>516.61300000000006</v>
      </c>
      <c r="G102" s="35"/>
      <c r="H102" s="40"/>
    </row>
    <row r="103" spans="1:8" s="2" customFormat="1" ht="16.899999999999999" customHeight="1">
      <c r="A103" s="35"/>
      <c r="B103" s="40"/>
      <c r="C103" s="287" t="s">
        <v>861</v>
      </c>
      <c r="D103" s="287" t="s">
        <v>982</v>
      </c>
      <c r="E103" s="18" t="s">
        <v>267</v>
      </c>
      <c r="F103" s="288">
        <v>4649.5169999999998</v>
      </c>
      <c r="G103" s="35"/>
      <c r="H103" s="40"/>
    </row>
    <row r="104" spans="1:8" s="2" customFormat="1" ht="22.5">
      <c r="A104" s="35"/>
      <c r="B104" s="40"/>
      <c r="C104" s="287" t="s">
        <v>873</v>
      </c>
      <c r="D104" s="287" t="s">
        <v>992</v>
      </c>
      <c r="E104" s="18" t="s">
        <v>267</v>
      </c>
      <c r="F104" s="288">
        <v>105.6</v>
      </c>
      <c r="G104" s="35"/>
      <c r="H104" s="40"/>
    </row>
    <row r="105" spans="1:8" s="2" customFormat="1" ht="16.899999999999999" customHeight="1">
      <c r="A105" s="35"/>
      <c r="B105" s="40"/>
      <c r="C105" s="283" t="s">
        <v>206</v>
      </c>
      <c r="D105" s="284" t="s">
        <v>1</v>
      </c>
      <c r="E105" s="285" t="s">
        <v>199</v>
      </c>
      <c r="F105" s="286">
        <v>110.83</v>
      </c>
      <c r="G105" s="35"/>
      <c r="H105" s="40"/>
    </row>
    <row r="106" spans="1:8" s="2" customFormat="1" ht="16.899999999999999" customHeight="1">
      <c r="A106" s="35"/>
      <c r="B106" s="40"/>
      <c r="C106" s="287" t="s">
        <v>1</v>
      </c>
      <c r="D106" s="287" t="s">
        <v>608</v>
      </c>
      <c r="E106" s="18" t="s">
        <v>1</v>
      </c>
      <c r="F106" s="288">
        <v>0</v>
      </c>
      <c r="G106" s="35"/>
      <c r="H106" s="40"/>
    </row>
    <row r="107" spans="1:8" s="2" customFormat="1" ht="16.899999999999999" customHeight="1">
      <c r="A107" s="35"/>
      <c r="B107" s="40"/>
      <c r="C107" s="287" t="s">
        <v>206</v>
      </c>
      <c r="D107" s="287" t="s">
        <v>207</v>
      </c>
      <c r="E107" s="18" t="s">
        <v>1</v>
      </c>
      <c r="F107" s="288">
        <v>110.83</v>
      </c>
      <c r="G107" s="35"/>
      <c r="H107" s="40"/>
    </row>
    <row r="108" spans="1:8" s="2" customFormat="1" ht="16.899999999999999" customHeight="1">
      <c r="A108" s="35"/>
      <c r="B108" s="40"/>
      <c r="C108" s="289" t="s">
        <v>969</v>
      </c>
      <c r="D108" s="35"/>
      <c r="E108" s="35"/>
      <c r="F108" s="35"/>
      <c r="G108" s="35"/>
      <c r="H108" s="40"/>
    </row>
    <row r="109" spans="1:8" s="2" customFormat="1" ht="16.899999999999999" customHeight="1">
      <c r="A109" s="35"/>
      <c r="B109" s="40"/>
      <c r="C109" s="287" t="s">
        <v>605</v>
      </c>
      <c r="D109" s="287" t="s">
        <v>606</v>
      </c>
      <c r="E109" s="18" t="s">
        <v>199</v>
      </c>
      <c r="F109" s="288">
        <v>121.913</v>
      </c>
      <c r="G109" s="35"/>
      <c r="H109" s="40"/>
    </row>
    <row r="110" spans="1:8" s="2" customFormat="1" ht="16.899999999999999" customHeight="1">
      <c r="A110" s="35"/>
      <c r="B110" s="40"/>
      <c r="C110" s="287" t="s">
        <v>361</v>
      </c>
      <c r="D110" s="287" t="s">
        <v>993</v>
      </c>
      <c r="E110" s="18" t="s">
        <v>199</v>
      </c>
      <c r="F110" s="288">
        <v>2558.4720000000002</v>
      </c>
      <c r="G110" s="35"/>
      <c r="H110" s="40"/>
    </row>
    <row r="111" spans="1:8" s="2" customFormat="1" ht="16.899999999999999" customHeight="1">
      <c r="A111" s="35"/>
      <c r="B111" s="40"/>
      <c r="C111" s="287" t="s">
        <v>517</v>
      </c>
      <c r="D111" s="287" t="s">
        <v>994</v>
      </c>
      <c r="E111" s="18" t="s">
        <v>199</v>
      </c>
      <c r="F111" s="288">
        <v>932.85199999999998</v>
      </c>
      <c r="G111" s="35"/>
      <c r="H111" s="40"/>
    </row>
    <row r="112" spans="1:8" s="2" customFormat="1" ht="16.899999999999999" customHeight="1">
      <c r="A112" s="35"/>
      <c r="B112" s="40"/>
      <c r="C112" s="287" t="s">
        <v>543</v>
      </c>
      <c r="D112" s="287" t="s">
        <v>995</v>
      </c>
      <c r="E112" s="18" t="s">
        <v>199</v>
      </c>
      <c r="F112" s="288">
        <v>496.44400000000002</v>
      </c>
      <c r="G112" s="35"/>
      <c r="H112" s="40"/>
    </row>
    <row r="113" spans="1:8" s="2" customFormat="1" ht="16.899999999999999" customHeight="1">
      <c r="A113" s="35"/>
      <c r="B113" s="40"/>
      <c r="C113" s="287" t="s">
        <v>552</v>
      </c>
      <c r="D113" s="287" t="s">
        <v>972</v>
      </c>
      <c r="E113" s="18" t="s">
        <v>199</v>
      </c>
      <c r="F113" s="288">
        <v>128.95500000000001</v>
      </c>
      <c r="G113" s="35"/>
      <c r="H113" s="40"/>
    </row>
    <row r="114" spans="1:8" s="2" customFormat="1" ht="16.899999999999999" customHeight="1">
      <c r="A114" s="35"/>
      <c r="B114" s="40"/>
      <c r="C114" s="287" t="s">
        <v>595</v>
      </c>
      <c r="D114" s="287" t="s">
        <v>996</v>
      </c>
      <c r="E114" s="18" t="s">
        <v>199</v>
      </c>
      <c r="F114" s="288">
        <v>440.41</v>
      </c>
      <c r="G114" s="35"/>
      <c r="H114" s="40"/>
    </row>
    <row r="115" spans="1:8" s="2" customFormat="1" ht="22.5">
      <c r="A115" s="35"/>
      <c r="B115" s="40"/>
      <c r="C115" s="287" t="s">
        <v>627</v>
      </c>
      <c r="D115" s="287" t="s">
        <v>997</v>
      </c>
      <c r="E115" s="18" t="s">
        <v>199</v>
      </c>
      <c r="F115" s="288">
        <v>110.83</v>
      </c>
      <c r="G115" s="35"/>
      <c r="H115" s="40"/>
    </row>
    <row r="116" spans="1:8" s="2" customFormat="1" ht="16.899999999999999" customHeight="1">
      <c r="A116" s="35"/>
      <c r="B116" s="40"/>
      <c r="C116" s="283" t="s">
        <v>209</v>
      </c>
      <c r="D116" s="284" t="s">
        <v>1</v>
      </c>
      <c r="E116" s="285" t="s">
        <v>199</v>
      </c>
      <c r="F116" s="286">
        <v>4</v>
      </c>
      <c r="G116" s="35"/>
      <c r="H116" s="40"/>
    </row>
    <row r="117" spans="1:8" s="2" customFormat="1" ht="16.899999999999999" customHeight="1">
      <c r="A117" s="35"/>
      <c r="B117" s="40"/>
      <c r="C117" s="287" t="s">
        <v>1</v>
      </c>
      <c r="D117" s="287" t="s">
        <v>569</v>
      </c>
      <c r="E117" s="18" t="s">
        <v>1</v>
      </c>
      <c r="F117" s="288">
        <v>0</v>
      </c>
      <c r="G117" s="35"/>
      <c r="H117" s="40"/>
    </row>
    <row r="118" spans="1:8" s="2" customFormat="1" ht="16.899999999999999" customHeight="1">
      <c r="A118" s="35"/>
      <c r="B118" s="40"/>
      <c r="C118" s="287" t="s">
        <v>209</v>
      </c>
      <c r="D118" s="287" t="s">
        <v>141</v>
      </c>
      <c r="E118" s="18" t="s">
        <v>1</v>
      </c>
      <c r="F118" s="288">
        <v>4</v>
      </c>
      <c r="G118" s="35"/>
      <c r="H118" s="40"/>
    </row>
    <row r="119" spans="1:8" s="2" customFormat="1" ht="16.899999999999999" customHeight="1">
      <c r="A119" s="35"/>
      <c r="B119" s="40"/>
      <c r="C119" s="289" t="s">
        <v>969</v>
      </c>
      <c r="D119" s="35"/>
      <c r="E119" s="35"/>
      <c r="F119" s="35"/>
      <c r="G119" s="35"/>
      <c r="H119" s="40"/>
    </row>
    <row r="120" spans="1:8" s="2" customFormat="1" ht="16.899999999999999" customHeight="1">
      <c r="A120" s="35"/>
      <c r="B120" s="40"/>
      <c r="C120" s="287" t="s">
        <v>617</v>
      </c>
      <c r="D120" s="287" t="s">
        <v>618</v>
      </c>
      <c r="E120" s="18" t="s">
        <v>199</v>
      </c>
      <c r="F120" s="288">
        <v>4.4000000000000004</v>
      </c>
      <c r="G120" s="35"/>
      <c r="H120" s="40"/>
    </row>
    <row r="121" spans="1:8" s="2" customFormat="1" ht="16.899999999999999" customHeight="1">
      <c r="A121" s="35"/>
      <c r="B121" s="40"/>
      <c r="C121" s="287" t="s">
        <v>361</v>
      </c>
      <c r="D121" s="287" t="s">
        <v>993</v>
      </c>
      <c r="E121" s="18" t="s">
        <v>199</v>
      </c>
      <c r="F121" s="288">
        <v>2558.4720000000002</v>
      </c>
      <c r="G121" s="35"/>
      <c r="H121" s="40"/>
    </row>
    <row r="122" spans="1:8" s="2" customFormat="1" ht="16.899999999999999" customHeight="1">
      <c r="A122" s="35"/>
      <c r="B122" s="40"/>
      <c r="C122" s="287" t="s">
        <v>517</v>
      </c>
      <c r="D122" s="287" t="s">
        <v>994</v>
      </c>
      <c r="E122" s="18" t="s">
        <v>199</v>
      </c>
      <c r="F122" s="288">
        <v>932.85199999999998</v>
      </c>
      <c r="G122" s="35"/>
      <c r="H122" s="40"/>
    </row>
    <row r="123" spans="1:8" s="2" customFormat="1" ht="16.899999999999999" customHeight="1">
      <c r="A123" s="35"/>
      <c r="B123" s="40"/>
      <c r="C123" s="287" t="s">
        <v>543</v>
      </c>
      <c r="D123" s="287" t="s">
        <v>995</v>
      </c>
      <c r="E123" s="18" t="s">
        <v>199</v>
      </c>
      <c r="F123" s="288">
        <v>496.44400000000002</v>
      </c>
      <c r="G123" s="35"/>
      <c r="H123" s="40"/>
    </row>
    <row r="124" spans="1:8" s="2" customFormat="1" ht="16.899999999999999" customHeight="1">
      <c r="A124" s="35"/>
      <c r="B124" s="40"/>
      <c r="C124" s="287" t="s">
        <v>552</v>
      </c>
      <c r="D124" s="287" t="s">
        <v>972</v>
      </c>
      <c r="E124" s="18" t="s">
        <v>199</v>
      </c>
      <c r="F124" s="288">
        <v>128.95500000000001</v>
      </c>
      <c r="G124" s="35"/>
      <c r="H124" s="40"/>
    </row>
    <row r="125" spans="1:8" s="2" customFormat="1" ht="16.899999999999999" customHeight="1">
      <c r="A125" s="35"/>
      <c r="B125" s="40"/>
      <c r="C125" s="287" t="s">
        <v>595</v>
      </c>
      <c r="D125" s="287" t="s">
        <v>996</v>
      </c>
      <c r="E125" s="18" t="s">
        <v>199</v>
      </c>
      <c r="F125" s="288">
        <v>440.41</v>
      </c>
      <c r="G125" s="35"/>
      <c r="H125" s="40"/>
    </row>
    <row r="126" spans="1:8" s="2" customFormat="1" ht="16.899999999999999" customHeight="1">
      <c r="A126" s="35"/>
      <c r="B126" s="40"/>
      <c r="C126" s="283" t="s">
        <v>205</v>
      </c>
      <c r="D126" s="284" t="s">
        <v>1</v>
      </c>
      <c r="E126" s="285" t="s">
        <v>199</v>
      </c>
      <c r="F126" s="286">
        <v>21</v>
      </c>
      <c r="G126" s="35"/>
      <c r="H126" s="40"/>
    </row>
    <row r="127" spans="1:8" s="2" customFormat="1" ht="16.899999999999999" customHeight="1">
      <c r="A127" s="35"/>
      <c r="B127" s="40"/>
      <c r="C127" s="287" t="s">
        <v>1</v>
      </c>
      <c r="D127" s="287" t="s">
        <v>569</v>
      </c>
      <c r="E127" s="18" t="s">
        <v>1</v>
      </c>
      <c r="F127" s="288">
        <v>0</v>
      </c>
      <c r="G127" s="35"/>
      <c r="H127" s="40"/>
    </row>
    <row r="128" spans="1:8" s="2" customFormat="1" ht="16.899999999999999" customHeight="1">
      <c r="A128" s="35"/>
      <c r="B128" s="40"/>
      <c r="C128" s="287" t="s">
        <v>205</v>
      </c>
      <c r="D128" s="287" t="s">
        <v>7</v>
      </c>
      <c r="E128" s="18" t="s">
        <v>1</v>
      </c>
      <c r="F128" s="288">
        <v>21</v>
      </c>
      <c r="G128" s="35"/>
      <c r="H128" s="40"/>
    </row>
    <row r="129" spans="1:8" s="2" customFormat="1" ht="16.899999999999999" customHeight="1">
      <c r="A129" s="35"/>
      <c r="B129" s="40"/>
      <c r="C129" s="289" t="s">
        <v>969</v>
      </c>
      <c r="D129" s="35"/>
      <c r="E129" s="35"/>
      <c r="F129" s="35"/>
      <c r="G129" s="35"/>
      <c r="H129" s="40"/>
    </row>
    <row r="130" spans="1:8" s="2" customFormat="1" ht="16.899999999999999" customHeight="1">
      <c r="A130" s="35"/>
      <c r="B130" s="40"/>
      <c r="C130" s="287" t="s">
        <v>600</v>
      </c>
      <c r="D130" s="287" t="s">
        <v>601</v>
      </c>
      <c r="E130" s="18" t="s">
        <v>199</v>
      </c>
      <c r="F130" s="288">
        <v>23.1</v>
      </c>
      <c r="G130" s="35"/>
      <c r="H130" s="40"/>
    </row>
    <row r="131" spans="1:8" s="2" customFormat="1" ht="16.899999999999999" customHeight="1">
      <c r="A131" s="35"/>
      <c r="B131" s="40"/>
      <c r="C131" s="287" t="s">
        <v>361</v>
      </c>
      <c r="D131" s="287" t="s">
        <v>993</v>
      </c>
      <c r="E131" s="18" t="s">
        <v>199</v>
      </c>
      <c r="F131" s="288">
        <v>2558.4720000000002</v>
      </c>
      <c r="G131" s="35"/>
      <c r="H131" s="40"/>
    </row>
    <row r="132" spans="1:8" s="2" customFormat="1" ht="16.899999999999999" customHeight="1">
      <c r="A132" s="35"/>
      <c r="B132" s="40"/>
      <c r="C132" s="287" t="s">
        <v>517</v>
      </c>
      <c r="D132" s="287" t="s">
        <v>994</v>
      </c>
      <c r="E132" s="18" t="s">
        <v>199</v>
      </c>
      <c r="F132" s="288">
        <v>932.85199999999998</v>
      </c>
      <c r="G132" s="35"/>
      <c r="H132" s="40"/>
    </row>
    <row r="133" spans="1:8" s="2" customFormat="1" ht="16.899999999999999" customHeight="1">
      <c r="A133" s="35"/>
      <c r="B133" s="40"/>
      <c r="C133" s="287" t="s">
        <v>543</v>
      </c>
      <c r="D133" s="287" t="s">
        <v>995</v>
      </c>
      <c r="E133" s="18" t="s">
        <v>199</v>
      </c>
      <c r="F133" s="288">
        <v>496.44400000000002</v>
      </c>
      <c r="G133" s="35"/>
      <c r="H133" s="40"/>
    </row>
    <row r="134" spans="1:8" s="2" customFormat="1" ht="16.899999999999999" customHeight="1">
      <c r="A134" s="35"/>
      <c r="B134" s="40"/>
      <c r="C134" s="287" t="s">
        <v>552</v>
      </c>
      <c r="D134" s="287" t="s">
        <v>972</v>
      </c>
      <c r="E134" s="18" t="s">
        <v>199</v>
      </c>
      <c r="F134" s="288">
        <v>128.95500000000001</v>
      </c>
      <c r="G134" s="35"/>
      <c r="H134" s="40"/>
    </row>
    <row r="135" spans="1:8" s="2" customFormat="1" ht="16.899999999999999" customHeight="1">
      <c r="A135" s="35"/>
      <c r="B135" s="40"/>
      <c r="C135" s="287" t="s">
        <v>595</v>
      </c>
      <c r="D135" s="287" t="s">
        <v>996</v>
      </c>
      <c r="E135" s="18" t="s">
        <v>199</v>
      </c>
      <c r="F135" s="288">
        <v>440.41</v>
      </c>
      <c r="G135" s="35"/>
      <c r="H135" s="40"/>
    </row>
    <row r="136" spans="1:8" s="2" customFormat="1" ht="16.899999999999999" customHeight="1">
      <c r="A136" s="35"/>
      <c r="B136" s="40"/>
      <c r="C136" s="283" t="s">
        <v>260</v>
      </c>
      <c r="D136" s="284" t="s">
        <v>1</v>
      </c>
      <c r="E136" s="285" t="s">
        <v>199</v>
      </c>
      <c r="F136" s="286">
        <v>9.3719999999999999</v>
      </c>
      <c r="G136" s="35"/>
      <c r="H136" s="40"/>
    </row>
    <row r="137" spans="1:8" s="2" customFormat="1" ht="16.899999999999999" customHeight="1">
      <c r="A137" s="35"/>
      <c r="B137" s="40"/>
      <c r="C137" s="287" t="s">
        <v>1</v>
      </c>
      <c r="D137" s="287" t="s">
        <v>569</v>
      </c>
      <c r="E137" s="18" t="s">
        <v>1</v>
      </c>
      <c r="F137" s="288">
        <v>0</v>
      </c>
      <c r="G137" s="35"/>
      <c r="H137" s="40"/>
    </row>
    <row r="138" spans="1:8" s="2" customFormat="1" ht="16.899999999999999" customHeight="1">
      <c r="A138" s="35"/>
      <c r="B138" s="40"/>
      <c r="C138" s="287" t="s">
        <v>260</v>
      </c>
      <c r="D138" s="287" t="s">
        <v>261</v>
      </c>
      <c r="E138" s="18" t="s">
        <v>1</v>
      </c>
      <c r="F138" s="288">
        <v>9.3719999999999999</v>
      </c>
      <c r="G138" s="35"/>
      <c r="H138" s="40"/>
    </row>
    <row r="139" spans="1:8" s="2" customFormat="1" ht="16.899999999999999" customHeight="1">
      <c r="A139" s="35"/>
      <c r="B139" s="40"/>
      <c r="C139" s="289" t="s">
        <v>969</v>
      </c>
      <c r="D139" s="35"/>
      <c r="E139" s="35"/>
      <c r="F139" s="35"/>
      <c r="G139" s="35"/>
      <c r="H139" s="40"/>
    </row>
    <row r="140" spans="1:8" s="2" customFormat="1" ht="16.899999999999999" customHeight="1">
      <c r="A140" s="35"/>
      <c r="B140" s="40"/>
      <c r="C140" s="287" t="s">
        <v>580</v>
      </c>
      <c r="D140" s="287" t="s">
        <v>581</v>
      </c>
      <c r="E140" s="18" t="s">
        <v>199</v>
      </c>
      <c r="F140" s="288">
        <v>10.308999999999999</v>
      </c>
      <c r="G140" s="35"/>
      <c r="H140" s="40"/>
    </row>
    <row r="141" spans="1:8" s="2" customFormat="1" ht="16.899999999999999" customHeight="1">
      <c r="A141" s="35"/>
      <c r="B141" s="40"/>
      <c r="C141" s="287" t="s">
        <v>361</v>
      </c>
      <c r="D141" s="287" t="s">
        <v>993</v>
      </c>
      <c r="E141" s="18" t="s">
        <v>199</v>
      </c>
      <c r="F141" s="288">
        <v>2558.4720000000002</v>
      </c>
      <c r="G141" s="35"/>
      <c r="H141" s="40"/>
    </row>
    <row r="142" spans="1:8" s="2" customFormat="1" ht="16.899999999999999" customHeight="1">
      <c r="A142" s="35"/>
      <c r="B142" s="40"/>
      <c r="C142" s="287" t="s">
        <v>512</v>
      </c>
      <c r="D142" s="287" t="s">
        <v>998</v>
      </c>
      <c r="E142" s="18" t="s">
        <v>199</v>
      </c>
      <c r="F142" s="288">
        <v>624.38199999999995</v>
      </c>
      <c r="G142" s="35"/>
      <c r="H142" s="40"/>
    </row>
    <row r="143" spans="1:8" s="2" customFormat="1" ht="16.899999999999999" customHeight="1">
      <c r="A143" s="35"/>
      <c r="B143" s="40"/>
      <c r="C143" s="287" t="s">
        <v>517</v>
      </c>
      <c r="D143" s="287" t="s">
        <v>994</v>
      </c>
      <c r="E143" s="18" t="s">
        <v>199</v>
      </c>
      <c r="F143" s="288">
        <v>932.85199999999998</v>
      </c>
      <c r="G143" s="35"/>
      <c r="H143" s="40"/>
    </row>
    <row r="144" spans="1:8" s="2" customFormat="1" ht="16.899999999999999" customHeight="1">
      <c r="A144" s="35"/>
      <c r="B144" s="40"/>
      <c r="C144" s="287" t="s">
        <v>538</v>
      </c>
      <c r="D144" s="287" t="s">
        <v>999</v>
      </c>
      <c r="E144" s="18" t="s">
        <v>199</v>
      </c>
      <c r="F144" s="288">
        <v>782.79200000000003</v>
      </c>
      <c r="G144" s="35"/>
      <c r="H144" s="40"/>
    </row>
    <row r="145" spans="1:8" s="2" customFormat="1" ht="16.899999999999999" customHeight="1">
      <c r="A145" s="35"/>
      <c r="B145" s="40"/>
      <c r="C145" s="287" t="s">
        <v>571</v>
      </c>
      <c r="D145" s="287" t="s">
        <v>1000</v>
      </c>
      <c r="E145" s="18" t="s">
        <v>199</v>
      </c>
      <c r="F145" s="288">
        <v>624.38199999999995</v>
      </c>
      <c r="G145" s="35"/>
      <c r="H145" s="40"/>
    </row>
    <row r="146" spans="1:8" s="2" customFormat="1" ht="16.899999999999999" customHeight="1">
      <c r="A146" s="35"/>
      <c r="B146" s="40"/>
      <c r="C146" s="283" t="s">
        <v>213</v>
      </c>
      <c r="D146" s="284" t="s">
        <v>1</v>
      </c>
      <c r="E146" s="285" t="s">
        <v>199</v>
      </c>
      <c r="F146" s="286">
        <v>609.65</v>
      </c>
      <c r="G146" s="35"/>
      <c r="H146" s="40"/>
    </row>
    <row r="147" spans="1:8" s="2" customFormat="1" ht="16.899999999999999" customHeight="1">
      <c r="A147" s="35"/>
      <c r="B147" s="40"/>
      <c r="C147" s="287" t="s">
        <v>1</v>
      </c>
      <c r="D147" s="287" t="s">
        <v>569</v>
      </c>
      <c r="E147" s="18" t="s">
        <v>1</v>
      </c>
      <c r="F147" s="288">
        <v>0</v>
      </c>
      <c r="G147" s="35"/>
      <c r="H147" s="40"/>
    </row>
    <row r="148" spans="1:8" s="2" customFormat="1" ht="16.899999999999999" customHeight="1">
      <c r="A148" s="35"/>
      <c r="B148" s="40"/>
      <c r="C148" s="287" t="s">
        <v>213</v>
      </c>
      <c r="D148" s="287" t="s">
        <v>214</v>
      </c>
      <c r="E148" s="18" t="s">
        <v>1</v>
      </c>
      <c r="F148" s="288">
        <v>609.65</v>
      </c>
      <c r="G148" s="35"/>
      <c r="H148" s="40"/>
    </row>
    <row r="149" spans="1:8" s="2" customFormat="1" ht="16.899999999999999" customHeight="1">
      <c r="A149" s="35"/>
      <c r="B149" s="40"/>
      <c r="C149" s="289" t="s">
        <v>969</v>
      </c>
      <c r="D149" s="35"/>
      <c r="E149" s="35"/>
      <c r="F149" s="35"/>
      <c r="G149" s="35"/>
      <c r="H149" s="40"/>
    </row>
    <row r="150" spans="1:8" s="2" customFormat="1" ht="16.899999999999999" customHeight="1">
      <c r="A150" s="35"/>
      <c r="B150" s="40"/>
      <c r="C150" s="287" t="s">
        <v>575</v>
      </c>
      <c r="D150" s="287" t="s">
        <v>576</v>
      </c>
      <c r="E150" s="18" t="s">
        <v>199</v>
      </c>
      <c r="F150" s="288">
        <v>670.61500000000001</v>
      </c>
      <c r="G150" s="35"/>
      <c r="H150" s="40"/>
    </row>
    <row r="151" spans="1:8" s="2" customFormat="1" ht="16.899999999999999" customHeight="1">
      <c r="A151" s="35"/>
      <c r="B151" s="40"/>
      <c r="C151" s="287" t="s">
        <v>361</v>
      </c>
      <c r="D151" s="287" t="s">
        <v>993</v>
      </c>
      <c r="E151" s="18" t="s">
        <v>199</v>
      </c>
      <c r="F151" s="288">
        <v>2558.4720000000002</v>
      </c>
      <c r="G151" s="35"/>
      <c r="H151" s="40"/>
    </row>
    <row r="152" spans="1:8" s="2" customFormat="1" ht="16.899999999999999" customHeight="1">
      <c r="A152" s="35"/>
      <c r="B152" s="40"/>
      <c r="C152" s="287" t="s">
        <v>512</v>
      </c>
      <c r="D152" s="287" t="s">
        <v>998</v>
      </c>
      <c r="E152" s="18" t="s">
        <v>199</v>
      </c>
      <c r="F152" s="288">
        <v>624.38199999999995</v>
      </c>
      <c r="G152" s="35"/>
      <c r="H152" s="40"/>
    </row>
    <row r="153" spans="1:8" s="2" customFormat="1" ht="16.899999999999999" customHeight="1">
      <c r="A153" s="35"/>
      <c r="B153" s="40"/>
      <c r="C153" s="287" t="s">
        <v>517</v>
      </c>
      <c r="D153" s="287" t="s">
        <v>994</v>
      </c>
      <c r="E153" s="18" t="s">
        <v>199</v>
      </c>
      <c r="F153" s="288">
        <v>932.85199999999998</v>
      </c>
      <c r="G153" s="35"/>
      <c r="H153" s="40"/>
    </row>
    <row r="154" spans="1:8" s="2" customFormat="1" ht="16.899999999999999" customHeight="1">
      <c r="A154" s="35"/>
      <c r="B154" s="40"/>
      <c r="C154" s="287" t="s">
        <v>538</v>
      </c>
      <c r="D154" s="287" t="s">
        <v>999</v>
      </c>
      <c r="E154" s="18" t="s">
        <v>199</v>
      </c>
      <c r="F154" s="288">
        <v>782.79200000000003</v>
      </c>
      <c r="G154" s="35"/>
      <c r="H154" s="40"/>
    </row>
    <row r="155" spans="1:8" s="2" customFormat="1" ht="16.899999999999999" customHeight="1">
      <c r="A155" s="35"/>
      <c r="B155" s="40"/>
      <c r="C155" s="287" t="s">
        <v>571</v>
      </c>
      <c r="D155" s="287" t="s">
        <v>1000</v>
      </c>
      <c r="E155" s="18" t="s">
        <v>199</v>
      </c>
      <c r="F155" s="288">
        <v>624.38199999999995</v>
      </c>
      <c r="G155" s="35"/>
      <c r="H155" s="40"/>
    </row>
    <row r="156" spans="1:8" s="2" customFormat="1" ht="16.899999999999999" customHeight="1">
      <c r="A156" s="35"/>
      <c r="B156" s="40"/>
      <c r="C156" s="283" t="s">
        <v>262</v>
      </c>
      <c r="D156" s="284" t="s">
        <v>1</v>
      </c>
      <c r="E156" s="285" t="s">
        <v>199</v>
      </c>
      <c r="F156" s="286">
        <v>5.36</v>
      </c>
      <c r="G156" s="35"/>
      <c r="H156" s="40"/>
    </row>
    <row r="157" spans="1:8" s="2" customFormat="1" ht="16.899999999999999" customHeight="1">
      <c r="A157" s="35"/>
      <c r="B157" s="40"/>
      <c r="C157" s="289" t="s">
        <v>969</v>
      </c>
      <c r="D157" s="35"/>
      <c r="E157" s="35"/>
      <c r="F157" s="35"/>
      <c r="G157" s="35"/>
      <c r="H157" s="40"/>
    </row>
    <row r="158" spans="1:8" s="2" customFormat="1" ht="16.899999999999999" customHeight="1">
      <c r="A158" s="35"/>
      <c r="B158" s="40"/>
      <c r="C158" s="287" t="s">
        <v>361</v>
      </c>
      <c r="D158" s="287" t="s">
        <v>993</v>
      </c>
      <c r="E158" s="18" t="s">
        <v>199</v>
      </c>
      <c r="F158" s="288">
        <v>2558.4720000000002</v>
      </c>
      <c r="G158" s="35"/>
      <c r="H158" s="40"/>
    </row>
    <row r="159" spans="1:8" s="2" customFormat="1" ht="16.899999999999999" customHeight="1">
      <c r="A159" s="35"/>
      <c r="B159" s="40"/>
      <c r="C159" s="287" t="s">
        <v>512</v>
      </c>
      <c r="D159" s="287" t="s">
        <v>998</v>
      </c>
      <c r="E159" s="18" t="s">
        <v>199</v>
      </c>
      <c r="F159" s="288">
        <v>624.38199999999995</v>
      </c>
      <c r="G159" s="35"/>
      <c r="H159" s="40"/>
    </row>
    <row r="160" spans="1:8" s="2" customFormat="1" ht="16.899999999999999" customHeight="1">
      <c r="A160" s="35"/>
      <c r="B160" s="40"/>
      <c r="C160" s="287" t="s">
        <v>517</v>
      </c>
      <c r="D160" s="287" t="s">
        <v>994</v>
      </c>
      <c r="E160" s="18" t="s">
        <v>199</v>
      </c>
      <c r="F160" s="288">
        <v>932.85199999999998</v>
      </c>
      <c r="G160" s="35"/>
      <c r="H160" s="40"/>
    </row>
    <row r="161" spans="1:8" s="2" customFormat="1" ht="16.899999999999999" customHeight="1">
      <c r="A161" s="35"/>
      <c r="B161" s="40"/>
      <c r="C161" s="287" t="s">
        <v>538</v>
      </c>
      <c r="D161" s="287" t="s">
        <v>999</v>
      </c>
      <c r="E161" s="18" t="s">
        <v>199</v>
      </c>
      <c r="F161" s="288">
        <v>782.79200000000003</v>
      </c>
      <c r="G161" s="35"/>
      <c r="H161" s="40"/>
    </row>
    <row r="162" spans="1:8" s="2" customFormat="1" ht="16.899999999999999" customHeight="1">
      <c r="A162" s="35"/>
      <c r="B162" s="40"/>
      <c r="C162" s="287" t="s">
        <v>571</v>
      </c>
      <c r="D162" s="287" t="s">
        <v>1000</v>
      </c>
      <c r="E162" s="18" t="s">
        <v>199</v>
      </c>
      <c r="F162" s="288">
        <v>624.38199999999995</v>
      </c>
      <c r="G162" s="35"/>
      <c r="H162" s="40"/>
    </row>
    <row r="163" spans="1:8" s="2" customFormat="1" ht="22.5">
      <c r="A163" s="35"/>
      <c r="B163" s="40"/>
      <c r="C163" s="287" t="s">
        <v>591</v>
      </c>
      <c r="D163" s="287" t="s">
        <v>1001</v>
      </c>
      <c r="E163" s="18" t="s">
        <v>199</v>
      </c>
      <c r="F163" s="288">
        <v>5.36</v>
      </c>
      <c r="G163" s="35"/>
      <c r="H163" s="40"/>
    </row>
    <row r="164" spans="1:8" s="2" customFormat="1" ht="16.899999999999999" customHeight="1">
      <c r="A164" s="35"/>
      <c r="B164" s="40"/>
      <c r="C164" s="287" t="s">
        <v>585</v>
      </c>
      <c r="D164" s="287" t="s">
        <v>586</v>
      </c>
      <c r="E164" s="18" t="s">
        <v>199</v>
      </c>
      <c r="F164" s="288">
        <v>5.8959999999999999</v>
      </c>
      <c r="G164" s="35"/>
      <c r="H164" s="40"/>
    </row>
    <row r="165" spans="1:8" s="2" customFormat="1" ht="16.899999999999999" customHeight="1">
      <c r="A165" s="35"/>
      <c r="B165" s="40"/>
      <c r="C165" s="283" t="s">
        <v>211</v>
      </c>
      <c r="D165" s="284" t="s">
        <v>1</v>
      </c>
      <c r="E165" s="285" t="s">
        <v>199</v>
      </c>
      <c r="F165" s="286">
        <v>300.58</v>
      </c>
      <c r="G165" s="35"/>
      <c r="H165" s="40"/>
    </row>
    <row r="166" spans="1:8" s="2" customFormat="1" ht="16.899999999999999" customHeight="1">
      <c r="A166" s="35"/>
      <c r="B166" s="40"/>
      <c r="C166" s="287" t="s">
        <v>1</v>
      </c>
      <c r="D166" s="287" t="s">
        <v>569</v>
      </c>
      <c r="E166" s="18" t="s">
        <v>1</v>
      </c>
      <c r="F166" s="288">
        <v>0</v>
      </c>
      <c r="G166" s="35"/>
      <c r="H166" s="40"/>
    </row>
    <row r="167" spans="1:8" s="2" customFormat="1" ht="16.899999999999999" customHeight="1">
      <c r="A167" s="35"/>
      <c r="B167" s="40"/>
      <c r="C167" s="287" t="s">
        <v>211</v>
      </c>
      <c r="D167" s="287" t="s">
        <v>212</v>
      </c>
      <c r="E167" s="18" t="s">
        <v>1</v>
      </c>
      <c r="F167" s="288">
        <v>300.58</v>
      </c>
      <c r="G167" s="35"/>
      <c r="H167" s="40"/>
    </row>
    <row r="168" spans="1:8" s="2" customFormat="1" ht="16.899999999999999" customHeight="1">
      <c r="A168" s="35"/>
      <c r="B168" s="40"/>
      <c r="C168" s="289" t="s">
        <v>969</v>
      </c>
      <c r="D168" s="35"/>
      <c r="E168" s="35"/>
      <c r="F168" s="35"/>
      <c r="G168" s="35"/>
      <c r="H168" s="40"/>
    </row>
    <row r="169" spans="1:8" s="2" customFormat="1" ht="16.899999999999999" customHeight="1">
      <c r="A169" s="35"/>
      <c r="B169" s="40"/>
      <c r="C169" s="287" t="s">
        <v>622</v>
      </c>
      <c r="D169" s="287" t="s">
        <v>623</v>
      </c>
      <c r="E169" s="18" t="s">
        <v>199</v>
      </c>
      <c r="F169" s="288">
        <v>330.63799999999998</v>
      </c>
      <c r="G169" s="35"/>
      <c r="H169" s="40"/>
    </row>
    <row r="170" spans="1:8" s="2" customFormat="1" ht="16.899999999999999" customHeight="1">
      <c r="A170" s="35"/>
      <c r="B170" s="40"/>
      <c r="C170" s="287" t="s">
        <v>361</v>
      </c>
      <c r="D170" s="287" t="s">
        <v>993</v>
      </c>
      <c r="E170" s="18" t="s">
        <v>199</v>
      </c>
      <c r="F170" s="288">
        <v>2558.4720000000002</v>
      </c>
      <c r="G170" s="35"/>
      <c r="H170" s="40"/>
    </row>
    <row r="171" spans="1:8" s="2" customFormat="1" ht="16.899999999999999" customHeight="1">
      <c r="A171" s="35"/>
      <c r="B171" s="40"/>
      <c r="C171" s="287" t="s">
        <v>526</v>
      </c>
      <c r="D171" s="287" t="s">
        <v>1002</v>
      </c>
      <c r="E171" s="18" t="s">
        <v>199</v>
      </c>
      <c r="F171" s="288">
        <v>311.45499999999998</v>
      </c>
      <c r="G171" s="35"/>
      <c r="H171" s="40"/>
    </row>
    <row r="172" spans="1:8" s="2" customFormat="1" ht="16.899999999999999" customHeight="1">
      <c r="A172" s="35"/>
      <c r="B172" s="40"/>
      <c r="C172" s="287" t="s">
        <v>531</v>
      </c>
      <c r="D172" s="287" t="s">
        <v>1003</v>
      </c>
      <c r="E172" s="18" t="s">
        <v>199</v>
      </c>
      <c r="F172" s="288">
        <v>357.65899999999999</v>
      </c>
      <c r="G172" s="35"/>
      <c r="H172" s="40"/>
    </row>
    <row r="173" spans="1:8" s="2" customFormat="1" ht="16.899999999999999" customHeight="1">
      <c r="A173" s="35"/>
      <c r="B173" s="40"/>
      <c r="C173" s="287" t="s">
        <v>543</v>
      </c>
      <c r="D173" s="287" t="s">
        <v>995</v>
      </c>
      <c r="E173" s="18" t="s">
        <v>199</v>
      </c>
      <c r="F173" s="288">
        <v>496.44400000000002</v>
      </c>
      <c r="G173" s="35"/>
      <c r="H173" s="40"/>
    </row>
    <row r="174" spans="1:8" s="2" customFormat="1" ht="16.899999999999999" customHeight="1">
      <c r="A174" s="35"/>
      <c r="B174" s="40"/>
      <c r="C174" s="287" t="s">
        <v>595</v>
      </c>
      <c r="D174" s="287" t="s">
        <v>996</v>
      </c>
      <c r="E174" s="18" t="s">
        <v>199</v>
      </c>
      <c r="F174" s="288">
        <v>440.41</v>
      </c>
      <c r="G174" s="35"/>
      <c r="H174" s="40"/>
    </row>
    <row r="175" spans="1:8" s="2" customFormat="1" ht="16.899999999999999" customHeight="1">
      <c r="A175" s="35"/>
      <c r="B175" s="40"/>
      <c r="C175" s="283" t="s">
        <v>208</v>
      </c>
      <c r="D175" s="284" t="s">
        <v>1</v>
      </c>
      <c r="E175" s="285" t="s">
        <v>199</v>
      </c>
      <c r="F175" s="286">
        <v>4</v>
      </c>
      <c r="G175" s="35"/>
      <c r="H175" s="40"/>
    </row>
    <row r="176" spans="1:8" s="2" customFormat="1" ht="16.899999999999999" customHeight="1">
      <c r="A176" s="35"/>
      <c r="B176" s="40"/>
      <c r="C176" s="287" t="s">
        <v>1</v>
      </c>
      <c r="D176" s="287" t="s">
        <v>614</v>
      </c>
      <c r="E176" s="18" t="s">
        <v>1</v>
      </c>
      <c r="F176" s="288">
        <v>0</v>
      </c>
      <c r="G176" s="35"/>
      <c r="H176" s="40"/>
    </row>
    <row r="177" spans="1:8" s="2" customFormat="1" ht="16.899999999999999" customHeight="1">
      <c r="A177" s="35"/>
      <c r="B177" s="40"/>
      <c r="C177" s="287" t="s">
        <v>208</v>
      </c>
      <c r="D177" s="287" t="s">
        <v>141</v>
      </c>
      <c r="E177" s="18" t="s">
        <v>1</v>
      </c>
      <c r="F177" s="288">
        <v>4</v>
      </c>
      <c r="G177" s="35"/>
      <c r="H177" s="40"/>
    </row>
    <row r="178" spans="1:8" s="2" customFormat="1" ht="16.899999999999999" customHeight="1">
      <c r="A178" s="35"/>
      <c r="B178" s="40"/>
      <c r="C178" s="289" t="s">
        <v>969</v>
      </c>
      <c r="D178" s="35"/>
      <c r="E178" s="35"/>
      <c r="F178" s="35"/>
      <c r="G178" s="35"/>
      <c r="H178" s="40"/>
    </row>
    <row r="179" spans="1:8" s="2" customFormat="1" ht="16.899999999999999" customHeight="1">
      <c r="A179" s="35"/>
      <c r="B179" s="40"/>
      <c r="C179" s="287" t="s">
        <v>611</v>
      </c>
      <c r="D179" s="287" t="s">
        <v>612</v>
      </c>
      <c r="E179" s="18" t="s">
        <v>199</v>
      </c>
      <c r="F179" s="288">
        <v>4.4000000000000004</v>
      </c>
      <c r="G179" s="35"/>
      <c r="H179" s="40"/>
    </row>
    <row r="180" spans="1:8" s="2" customFormat="1" ht="16.899999999999999" customHeight="1">
      <c r="A180" s="35"/>
      <c r="B180" s="40"/>
      <c r="C180" s="287" t="s">
        <v>361</v>
      </c>
      <c r="D180" s="287" t="s">
        <v>993</v>
      </c>
      <c r="E180" s="18" t="s">
        <v>199</v>
      </c>
      <c r="F180" s="288">
        <v>2558.4720000000002</v>
      </c>
      <c r="G180" s="35"/>
      <c r="H180" s="40"/>
    </row>
    <row r="181" spans="1:8" s="2" customFormat="1" ht="16.899999999999999" customHeight="1">
      <c r="A181" s="35"/>
      <c r="B181" s="40"/>
      <c r="C181" s="287" t="s">
        <v>517</v>
      </c>
      <c r="D181" s="287" t="s">
        <v>994</v>
      </c>
      <c r="E181" s="18" t="s">
        <v>199</v>
      </c>
      <c r="F181" s="288">
        <v>932.85199999999998</v>
      </c>
      <c r="G181" s="35"/>
      <c r="H181" s="40"/>
    </row>
    <row r="182" spans="1:8" s="2" customFormat="1" ht="16.899999999999999" customHeight="1">
      <c r="A182" s="35"/>
      <c r="B182" s="40"/>
      <c r="C182" s="287" t="s">
        <v>543</v>
      </c>
      <c r="D182" s="287" t="s">
        <v>995</v>
      </c>
      <c r="E182" s="18" t="s">
        <v>199</v>
      </c>
      <c r="F182" s="288">
        <v>496.44400000000002</v>
      </c>
      <c r="G182" s="35"/>
      <c r="H182" s="40"/>
    </row>
    <row r="183" spans="1:8" s="2" customFormat="1" ht="16.899999999999999" customHeight="1">
      <c r="A183" s="35"/>
      <c r="B183" s="40"/>
      <c r="C183" s="287" t="s">
        <v>552</v>
      </c>
      <c r="D183" s="287" t="s">
        <v>972</v>
      </c>
      <c r="E183" s="18" t="s">
        <v>199</v>
      </c>
      <c r="F183" s="288">
        <v>128.95500000000001</v>
      </c>
      <c r="G183" s="35"/>
      <c r="H183" s="40"/>
    </row>
    <row r="184" spans="1:8" s="2" customFormat="1" ht="16.899999999999999" customHeight="1">
      <c r="A184" s="35"/>
      <c r="B184" s="40"/>
      <c r="C184" s="287" t="s">
        <v>595</v>
      </c>
      <c r="D184" s="287" t="s">
        <v>996</v>
      </c>
      <c r="E184" s="18" t="s">
        <v>199</v>
      </c>
      <c r="F184" s="288">
        <v>440.41</v>
      </c>
      <c r="G184" s="35"/>
      <c r="H184" s="40"/>
    </row>
    <row r="185" spans="1:8" s="2" customFormat="1" ht="16.899999999999999" customHeight="1">
      <c r="A185" s="35"/>
      <c r="B185" s="40"/>
      <c r="C185" s="283" t="s">
        <v>264</v>
      </c>
      <c r="D185" s="284" t="s">
        <v>1</v>
      </c>
      <c r="E185" s="285" t="s">
        <v>199</v>
      </c>
      <c r="F185" s="286">
        <v>25.99</v>
      </c>
      <c r="G185" s="35"/>
      <c r="H185" s="40"/>
    </row>
    <row r="186" spans="1:8" s="2" customFormat="1" ht="16.899999999999999" customHeight="1">
      <c r="A186" s="35"/>
      <c r="B186" s="40"/>
      <c r="C186" s="289" t="s">
        <v>969</v>
      </c>
      <c r="D186" s="35"/>
      <c r="E186" s="35"/>
      <c r="F186" s="35"/>
      <c r="G186" s="35"/>
      <c r="H186" s="40"/>
    </row>
    <row r="187" spans="1:8" s="2" customFormat="1" ht="16.899999999999999" customHeight="1">
      <c r="A187" s="35"/>
      <c r="B187" s="40"/>
      <c r="C187" s="287" t="s">
        <v>611</v>
      </c>
      <c r="D187" s="287" t="s">
        <v>612</v>
      </c>
      <c r="E187" s="18" t="s">
        <v>199</v>
      </c>
      <c r="F187" s="288">
        <v>4.4000000000000004</v>
      </c>
      <c r="G187" s="35"/>
      <c r="H187" s="40"/>
    </row>
    <row r="188" spans="1:8" s="2" customFormat="1" ht="16.899999999999999" customHeight="1">
      <c r="A188" s="35"/>
      <c r="B188" s="40"/>
      <c r="C188" s="287" t="s">
        <v>504</v>
      </c>
      <c r="D188" s="287" t="s">
        <v>1004</v>
      </c>
      <c r="E188" s="18" t="s">
        <v>242</v>
      </c>
      <c r="F188" s="288">
        <v>5.915</v>
      </c>
      <c r="G188" s="35"/>
      <c r="H188" s="40"/>
    </row>
    <row r="189" spans="1:8" s="2" customFormat="1" ht="22.5">
      <c r="A189" s="35"/>
      <c r="B189" s="40"/>
      <c r="C189" s="287" t="s">
        <v>631</v>
      </c>
      <c r="D189" s="287" t="s">
        <v>1005</v>
      </c>
      <c r="E189" s="18" t="s">
        <v>199</v>
      </c>
      <c r="F189" s="288">
        <v>25.99</v>
      </c>
      <c r="G189" s="35"/>
      <c r="H189" s="40"/>
    </row>
    <row r="190" spans="1:8" s="2" customFormat="1" ht="16.899999999999999" customHeight="1">
      <c r="A190" s="35"/>
      <c r="B190" s="40"/>
      <c r="C190" s="287" t="s">
        <v>636</v>
      </c>
      <c r="D190" s="287" t="s">
        <v>637</v>
      </c>
      <c r="E190" s="18" t="s">
        <v>199</v>
      </c>
      <c r="F190" s="288">
        <v>28.588999999999999</v>
      </c>
      <c r="G190" s="35"/>
      <c r="H190" s="40"/>
    </row>
    <row r="191" spans="1:8" s="2" customFormat="1" ht="16.899999999999999" customHeight="1">
      <c r="A191" s="35"/>
      <c r="B191" s="40"/>
      <c r="C191" s="283" t="s">
        <v>252</v>
      </c>
      <c r="D191" s="284" t="s">
        <v>1</v>
      </c>
      <c r="E191" s="285" t="s">
        <v>242</v>
      </c>
      <c r="F191" s="286">
        <v>231.6</v>
      </c>
      <c r="G191" s="35"/>
      <c r="H191" s="40"/>
    </row>
    <row r="192" spans="1:8" s="2" customFormat="1" ht="16.899999999999999" customHeight="1">
      <c r="A192" s="35"/>
      <c r="B192" s="40"/>
      <c r="C192" s="287" t="s">
        <v>1</v>
      </c>
      <c r="D192" s="287" t="s">
        <v>323</v>
      </c>
      <c r="E192" s="18" t="s">
        <v>1</v>
      </c>
      <c r="F192" s="288">
        <v>0</v>
      </c>
      <c r="G192" s="35"/>
      <c r="H192" s="40"/>
    </row>
    <row r="193" spans="1:8" s="2" customFormat="1" ht="16.899999999999999" customHeight="1">
      <c r="A193" s="35"/>
      <c r="B193" s="40"/>
      <c r="C193" s="287" t="s">
        <v>252</v>
      </c>
      <c r="D193" s="287" t="s">
        <v>350</v>
      </c>
      <c r="E193" s="18" t="s">
        <v>1</v>
      </c>
      <c r="F193" s="288">
        <v>231.6</v>
      </c>
      <c r="G193" s="35"/>
      <c r="H193" s="40"/>
    </row>
    <row r="194" spans="1:8" s="2" customFormat="1" ht="16.899999999999999" customHeight="1">
      <c r="A194" s="35"/>
      <c r="B194" s="40"/>
      <c r="C194" s="289" t="s">
        <v>969</v>
      </c>
      <c r="D194" s="35"/>
      <c r="E194" s="35"/>
      <c r="F194" s="35"/>
      <c r="G194" s="35"/>
      <c r="H194" s="40"/>
    </row>
    <row r="195" spans="1:8" s="2" customFormat="1" ht="16.899999999999999" customHeight="1">
      <c r="A195" s="35"/>
      <c r="B195" s="40"/>
      <c r="C195" s="287" t="s">
        <v>347</v>
      </c>
      <c r="D195" s="287" t="s">
        <v>1006</v>
      </c>
      <c r="E195" s="18" t="s">
        <v>242</v>
      </c>
      <c r="F195" s="288">
        <v>231.6</v>
      </c>
      <c r="G195" s="35"/>
      <c r="H195" s="40"/>
    </row>
    <row r="196" spans="1:8" s="2" customFormat="1" ht="16.899999999999999" customHeight="1">
      <c r="A196" s="35"/>
      <c r="B196" s="40"/>
      <c r="C196" s="287" t="s">
        <v>327</v>
      </c>
      <c r="D196" s="287" t="s">
        <v>1007</v>
      </c>
      <c r="E196" s="18" t="s">
        <v>242</v>
      </c>
      <c r="F196" s="288">
        <v>798.30399999999997</v>
      </c>
      <c r="G196" s="35"/>
      <c r="H196" s="40"/>
    </row>
    <row r="197" spans="1:8" s="2" customFormat="1" ht="22.5">
      <c r="A197" s="35"/>
      <c r="B197" s="40"/>
      <c r="C197" s="287" t="s">
        <v>333</v>
      </c>
      <c r="D197" s="287" t="s">
        <v>990</v>
      </c>
      <c r="E197" s="18" t="s">
        <v>242</v>
      </c>
      <c r="F197" s="288">
        <v>957.37199999999996</v>
      </c>
      <c r="G197" s="35"/>
      <c r="H197" s="40"/>
    </row>
    <row r="198" spans="1:8" s="2" customFormat="1" ht="16.899999999999999" customHeight="1">
      <c r="A198" s="35"/>
      <c r="B198" s="40"/>
      <c r="C198" s="287" t="s">
        <v>341</v>
      </c>
      <c r="D198" s="287" t="s">
        <v>1008</v>
      </c>
      <c r="E198" s="18" t="s">
        <v>242</v>
      </c>
      <c r="F198" s="288">
        <v>399.15199999999999</v>
      </c>
      <c r="G198" s="35"/>
      <c r="H198" s="40"/>
    </row>
    <row r="199" spans="1:8" s="2" customFormat="1" ht="16.899999999999999" customHeight="1">
      <c r="A199" s="35"/>
      <c r="B199" s="40"/>
      <c r="C199" s="287" t="s">
        <v>356</v>
      </c>
      <c r="D199" s="287" t="s">
        <v>1009</v>
      </c>
      <c r="E199" s="18" t="s">
        <v>242</v>
      </c>
      <c r="F199" s="288">
        <v>399.15199999999999</v>
      </c>
      <c r="G199" s="35"/>
      <c r="H199" s="40"/>
    </row>
    <row r="200" spans="1:8" s="2" customFormat="1" ht="16.899999999999999" customHeight="1">
      <c r="A200" s="35"/>
      <c r="B200" s="40"/>
      <c r="C200" s="283" t="s">
        <v>1010</v>
      </c>
      <c r="D200" s="284" t="s">
        <v>1</v>
      </c>
      <c r="E200" s="285" t="s">
        <v>199</v>
      </c>
      <c r="F200" s="286">
        <v>10.8</v>
      </c>
      <c r="G200" s="35"/>
      <c r="H200" s="40"/>
    </row>
    <row r="201" spans="1:8" s="2" customFormat="1" ht="16.899999999999999" customHeight="1">
      <c r="A201" s="35"/>
      <c r="B201" s="40"/>
      <c r="C201" s="283" t="s">
        <v>215</v>
      </c>
      <c r="D201" s="284" t="s">
        <v>1</v>
      </c>
      <c r="E201" s="285" t="s">
        <v>216</v>
      </c>
      <c r="F201" s="286">
        <v>238.68600000000001</v>
      </c>
      <c r="G201" s="35"/>
      <c r="H201" s="40"/>
    </row>
    <row r="202" spans="1:8" s="2" customFormat="1" ht="16.899999999999999" customHeight="1">
      <c r="A202" s="35"/>
      <c r="B202" s="40"/>
      <c r="C202" s="287" t="s">
        <v>1</v>
      </c>
      <c r="D202" s="287" t="s">
        <v>569</v>
      </c>
      <c r="E202" s="18" t="s">
        <v>1</v>
      </c>
      <c r="F202" s="288">
        <v>0</v>
      </c>
      <c r="G202" s="35"/>
      <c r="H202" s="40"/>
    </row>
    <row r="203" spans="1:8" s="2" customFormat="1" ht="16.899999999999999" customHeight="1">
      <c r="A203" s="35"/>
      <c r="B203" s="40"/>
      <c r="C203" s="287" t="s">
        <v>215</v>
      </c>
      <c r="D203" s="287" t="s">
        <v>735</v>
      </c>
      <c r="E203" s="18" t="s">
        <v>1</v>
      </c>
      <c r="F203" s="288">
        <v>238.68600000000001</v>
      </c>
      <c r="G203" s="35"/>
      <c r="H203" s="40"/>
    </row>
    <row r="204" spans="1:8" s="2" customFormat="1" ht="16.899999999999999" customHeight="1">
      <c r="A204" s="35"/>
      <c r="B204" s="40"/>
      <c r="C204" s="289" t="s">
        <v>969</v>
      </c>
      <c r="D204" s="35"/>
      <c r="E204" s="35"/>
      <c r="F204" s="35"/>
      <c r="G204" s="35"/>
      <c r="H204" s="40"/>
    </row>
    <row r="205" spans="1:8" s="2" customFormat="1" ht="16.899999999999999" customHeight="1">
      <c r="A205" s="35"/>
      <c r="B205" s="40"/>
      <c r="C205" s="287" t="s">
        <v>732</v>
      </c>
      <c r="D205" s="287" t="s">
        <v>733</v>
      </c>
      <c r="E205" s="18" t="s">
        <v>216</v>
      </c>
      <c r="F205" s="288">
        <v>262.55500000000001</v>
      </c>
      <c r="G205" s="35"/>
      <c r="H205" s="40"/>
    </row>
    <row r="206" spans="1:8" s="2" customFormat="1" ht="22.5">
      <c r="A206" s="35"/>
      <c r="B206" s="40"/>
      <c r="C206" s="287" t="s">
        <v>728</v>
      </c>
      <c r="D206" s="287" t="s">
        <v>1011</v>
      </c>
      <c r="E206" s="18" t="s">
        <v>216</v>
      </c>
      <c r="F206" s="288">
        <v>238.68600000000001</v>
      </c>
      <c r="G206" s="35"/>
      <c r="H206" s="40"/>
    </row>
    <row r="207" spans="1:8" s="2" customFormat="1" ht="16.899999999999999" customHeight="1">
      <c r="A207" s="35"/>
      <c r="B207" s="40"/>
      <c r="C207" s="283" t="s">
        <v>218</v>
      </c>
      <c r="D207" s="284" t="s">
        <v>1</v>
      </c>
      <c r="E207" s="285" t="s">
        <v>216</v>
      </c>
      <c r="F207" s="286">
        <v>86.56</v>
      </c>
      <c r="G207" s="35"/>
      <c r="H207" s="40"/>
    </row>
    <row r="208" spans="1:8" s="2" customFormat="1" ht="16.899999999999999" customHeight="1">
      <c r="A208" s="35"/>
      <c r="B208" s="40"/>
      <c r="C208" s="287" t="s">
        <v>1</v>
      </c>
      <c r="D208" s="287" t="s">
        <v>569</v>
      </c>
      <c r="E208" s="18" t="s">
        <v>1</v>
      </c>
      <c r="F208" s="288">
        <v>0</v>
      </c>
      <c r="G208" s="35"/>
      <c r="H208" s="40"/>
    </row>
    <row r="209" spans="1:8" s="2" customFormat="1" ht="16.899999999999999" customHeight="1">
      <c r="A209" s="35"/>
      <c r="B209" s="40"/>
      <c r="C209" s="287" t="s">
        <v>218</v>
      </c>
      <c r="D209" s="287" t="s">
        <v>219</v>
      </c>
      <c r="E209" s="18" t="s">
        <v>1</v>
      </c>
      <c r="F209" s="288">
        <v>86.56</v>
      </c>
      <c r="G209" s="35"/>
      <c r="H209" s="40"/>
    </row>
    <row r="210" spans="1:8" s="2" customFormat="1" ht="16.899999999999999" customHeight="1">
      <c r="A210" s="35"/>
      <c r="B210" s="40"/>
      <c r="C210" s="289" t="s">
        <v>969</v>
      </c>
      <c r="D210" s="35"/>
      <c r="E210" s="35"/>
      <c r="F210" s="35"/>
      <c r="G210" s="35"/>
      <c r="H210" s="40"/>
    </row>
    <row r="211" spans="1:8" s="2" customFormat="1" ht="16.899999999999999" customHeight="1">
      <c r="A211" s="35"/>
      <c r="B211" s="40"/>
      <c r="C211" s="287" t="s">
        <v>723</v>
      </c>
      <c r="D211" s="287" t="s">
        <v>724</v>
      </c>
      <c r="E211" s="18" t="s">
        <v>216</v>
      </c>
      <c r="F211" s="288">
        <v>95.215999999999994</v>
      </c>
      <c r="G211" s="35"/>
      <c r="H211" s="40"/>
    </row>
    <row r="212" spans="1:8" s="2" customFormat="1" ht="16.899999999999999" customHeight="1">
      <c r="A212" s="35"/>
      <c r="B212" s="40"/>
      <c r="C212" s="287" t="s">
        <v>707</v>
      </c>
      <c r="D212" s="287" t="s">
        <v>1012</v>
      </c>
      <c r="E212" s="18" t="s">
        <v>216</v>
      </c>
      <c r="F212" s="288">
        <v>276.02999999999997</v>
      </c>
      <c r="G212" s="35"/>
      <c r="H212" s="40"/>
    </row>
    <row r="213" spans="1:8" s="2" customFormat="1" ht="16.899999999999999" customHeight="1">
      <c r="A213" s="35"/>
      <c r="B213" s="40"/>
      <c r="C213" s="283" t="s">
        <v>220</v>
      </c>
      <c r="D213" s="284" t="s">
        <v>1</v>
      </c>
      <c r="E213" s="285" t="s">
        <v>216</v>
      </c>
      <c r="F213" s="286">
        <v>6</v>
      </c>
      <c r="G213" s="35"/>
      <c r="H213" s="40"/>
    </row>
    <row r="214" spans="1:8" s="2" customFormat="1" ht="16.899999999999999" customHeight="1">
      <c r="A214" s="35"/>
      <c r="B214" s="40"/>
      <c r="C214" s="287" t="s">
        <v>1</v>
      </c>
      <c r="D214" s="287" t="s">
        <v>721</v>
      </c>
      <c r="E214" s="18" t="s">
        <v>1</v>
      </c>
      <c r="F214" s="288">
        <v>0</v>
      </c>
      <c r="G214" s="35"/>
      <c r="H214" s="40"/>
    </row>
    <row r="215" spans="1:8" s="2" customFormat="1" ht="16.899999999999999" customHeight="1">
      <c r="A215" s="35"/>
      <c r="B215" s="40"/>
      <c r="C215" s="287" t="s">
        <v>220</v>
      </c>
      <c r="D215" s="287" t="s">
        <v>154</v>
      </c>
      <c r="E215" s="18" t="s">
        <v>1</v>
      </c>
      <c r="F215" s="288">
        <v>6</v>
      </c>
      <c r="G215" s="35"/>
      <c r="H215" s="40"/>
    </row>
    <row r="216" spans="1:8" s="2" customFormat="1" ht="16.899999999999999" customHeight="1">
      <c r="A216" s="35"/>
      <c r="B216" s="40"/>
      <c r="C216" s="289" t="s">
        <v>969</v>
      </c>
      <c r="D216" s="35"/>
      <c r="E216" s="35"/>
      <c r="F216" s="35"/>
      <c r="G216" s="35"/>
      <c r="H216" s="40"/>
    </row>
    <row r="217" spans="1:8" s="2" customFormat="1" ht="16.899999999999999" customHeight="1">
      <c r="A217" s="35"/>
      <c r="B217" s="40"/>
      <c r="C217" s="287" t="s">
        <v>718</v>
      </c>
      <c r="D217" s="287" t="s">
        <v>719</v>
      </c>
      <c r="E217" s="18" t="s">
        <v>216</v>
      </c>
      <c r="F217" s="288">
        <v>6</v>
      </c>
      <c r="G217" s="35"/>
      <c r="H217" s="40"/>
    </row>
    <row r="218" spans="1:8" s="2" customFormat="1" ht="16.899999999999999" customHeight="1">
      <c r="A218" s="35"/>
      <c r="B218" s="40"/>
      <c r="C218" s="287" t="s">
        <v>707</v>
      </c>
      <c r="D218" s="287" t="s">
        <v>1012</v>
      </c>
      <c r="E218" s="18" t="s">
        <v>216</v>
      </c>
      <c r="F218" s="288">
        <v>276.02999999999997</v>
      </c>
      <c r="G218" s="35"/>
      <c r="H218" s="40"/>
    </row>
    <row r="219" spans="1:8" s="2" customFormat="1" ht="16.899999999999999" customHeight="1">
      <c r="A219" s="35"/>
      <c r="B219" s="40"/>
      <c r="C219" s="283" t="s">
        <v>248</v>
      </c>
      <c r="D219" s="284" t="s">
        <v>1</v>
      </c>
      <c r="E219" s="285" t="s">
        <v>216</v>
      </c>
      <c r="F219" s="286">
        <v>183.47</v>
      </c>
      <c r="G219" s="35"/>
      <c r="H219" s="40"/>
    </row>
    <row r="220" spans="1:8" s="2" customFormat="1" ht="16.899999999999999" customHeight="1">
      <c r="A220" s="35"/>
      <c r="B220" s="40"/>
      <c r="C220" s="287" t="s">
        <v>1</v>
      </c>
      <c r="D220" s="287" t="s">
        <v>569</v>
      </c>
      <c r="E220" s="18" t="s">
        <v>1</v>
      </c>
      <c r="F220" s="288">
        <v>0</v>
      </c>
      <c r="G220" s="35"/>
      <c r="H220" s="40"/>
    </row>
    <row r="221" spans="1:8" s="2" customFormat="1" ht="16.899999999999999" customHeight="1">
      <c r="A221" s="35"/>
      <c r="B221" s="40"/>
      <c r="C221" s="287" t="s">
        <v>248</v>
      </c>
      <c r="D221" s="287" t="s">
        <v>715</v>
      </c>
      <c r="E221" s="18" t="s">
        <v>1</v>
      </c>
      <c r="F221" s="288">
        <v>183.47</v>
      </c>
      <c r="G221" s="35"/>
      <c r="H221" s="40"/>
    </row>
    <row r="222" spans="1:8" s="2" customFormat="1" ht="16.899999999999999" customHeight="1">
      <c r="A222" s="35"/>
      <c r="B222" s="40"/>
      <c r="C222" s="289" t="s">
        <v>969</v>
      </c>
      <c r="D222" s="35"/>
      <c r="E222" s="35"/>
      <c r="F222" s="35"/>
      <c r="G222" s="35"/>
      <c r="H222" s="40"/>
    </row>
    <row r="223" spans="1:8" s="2" customFormat="1" ht="16.899999999999999" customHeight="1">
      <c r="A223" s="35"/>
      <c r="B223" s="40"/>
      <c r="C223" s="287" t="s">
        <v>712</v>
      </c>
      <c r="D223" s="287" t="s">
        <v>713</v>
      </c>
      <c r="E223" s="18" t="s">
        <v>216</v>
      </c>
      <c r="F223" s="288">
        <v>201.81700000000001</v>
      </c>
      <c r="G223" s="35"/>
      <c r="H223" s="40"/>
    </row>
    <row r="224" spans="1:8" s="2" customFormat="1" ht="16.899999999999999" customHeight="1">
      <c r="A224" s="35"/>
      <c r="B224" s="40"/>
      <c r="C224" s="287" t="s">
        <v>707</v>
      </c>
      <c r="D224" s="287" t="s">
        <v>1012</v>
      </c>
      <c r="E224" s="18" t="s">
        <v>216</v>
      </c>
      <c r="F224" s="288">
        <v>276.02999999999997</v>
      </c>
      <c r="G224" s="35"/>
      <c r="H224" s="40"/>
    </row>
    <row r="225" spans="1:8" s="2" customFormat="1" ht="16.899999999999999" customHeight="1">
      <c r="A225" s="35"/>
      <c r="B225" s="40"/>
      <c r="C225" s="283" t="s">
        <v>250</v>
      </c>
      <c r="D225" s="284" t="s">
        <v>1</v>
      </c>
      <c r="E225" s="285" t="s">
        <v>242</v>
      </c>
      <c r="F225" s="286">
        <v>563.99199999999996</v>
      </c>
      <c r="G225" s="35"/>
      <c r="H225" s="40"/>
    </row>
    <row r="226" spans="1:8" s="2" customFormat="1" ht="16.899999999999999" customHeight="1">
      <c r="A226" s="35"/>
      <c r="B226" s="40"/>
      <c r="C226" s="287" t="s">
        <v>1</v>
      </c>
      <c r="D226" s="287" t="s">
        <v>323</v>
      </c>
      <c r="E226" s="18" t="s">
        <v>1</v>
      </c>
      <c r="F226" s="288">
        <v>0</v>
      </c>
      <c r="G226" s="35"/>
      <c r="H226" s="40"/>
    </row>
    <row r="227" spans="1:8" s="2" customFormat="1" ht="16.899999999999999" customHeight="1">
      <c r="A227" s="35"/>
      <c r="B227" s="40"/>
      <c r="C227" s="287" t="s">
        <v>1</v>
      </c>
      <c r="D227" s="287" t="s">
        <v>324</v>
      </c>
      <c r="E227" s="18" t="s">
        <v>1</v>
      </c>
      <c r="F227" s="288">
        <v>258.5</v>
      </c>
      <c r="G227" s="35"/>
      <c r="H227" s="40"/>
    </row>
    <row r="228" spans="1:8" s="2" customFormat="1" ht="16.899999999999999" customHeight="1">
      <c r="A228" s="35"/>
      <c r="B228" s="40"/>
      <c r="C228" s="287" t="s">
        <v>1</v>
      </c>
      <c r="D228" s="287" t="s">
        <v>325</v>
      </c>
      <c r="E228" s="18" t="s">
        <v>1</v>
      </c>
      <c r="F228" s="288">
        <v>305.49200000000002</v>
      </c>
      <c r="G228" s="35"/>
      <c r="H228" s="40"/>
    </row>
    <row r="229" spans="1:8" s="2" customFormat="1" ht="16.899999999999999" customHeight="1">
      <c r="A229" s="35"/>
      <c r="B229" s="40"/>
      <c r="C229" s="287" t="s">
        <v>250</v>
      </c>
      <c r="D229" s="287" t="s">
        <v>296</v>
      </c>
      <c r="E229" s="18" t="s">
        <v>1</v>
      </c>
      <c r="F229" s="288">
        <v>563.99199999999996</v>
      </c>
      <c r="G229" s="35"/>
      <c r="H229" s="40"/>
    </row>
    <row r="230" spans="1:8" s="2" customFormat="1" ht="16.899999999999999" customHeight="1">
      <c r="A230" s="35"/>
      <c r="B230" s="40"/>
      <c r="C230" s="289" t="s">
        <v>969</v>
      </c>
      <c r="D230" s="35"/>
      <c r="E230" s="35"/>
      <c r="F230" s="35"/>
      <c r="G230" s="35"/>
      <c r="H230" s="40"/>
    </row>
    <row r="231" spans="1:8" s="2" customFormat="1" ht="22.5">
      <c r="A231" s="35"/>
      <c r="B231" s="40"/>
      <c r="C231" s="287" t="s">
        <v>320</v>
      </c>
      <c r="D231" s="287" t="s">
        <v>1013</v>
      </c>
      <c r="E231" s="18" t="s">
        <v>242</v>
      </c>
      <c r="F231" s="288">
        <v>563.99199999999996</v>
      </c>
      <c r="G231" s="35"/>
      <c r="H231" s="40"/>
    </row>
    <row r="232" spans="1:8" s="2" customFormat="1" ht="22.5">
      <c r="A232" s="35"/>
      <c r="B232" s="40"/>
      <c r="C232" s="287" t="s">
        <v>333</v>
      </c>
      <c r="D232" s="287" t="s">
        <v>990</v>
      </c>
      <c r="E232" s="18" t="s">
        <v>242</v>
      </c>
      <c r="F232" s="288">
        <v>957.37199999999996</v>
      </c>
      <c r="G232" s="35"/>
      <c r="H232" s="40"/>
    </row>
    <row r="233" spans="1:8" s="2" customFormat="1" ht="16.899999999999999" customHeight="1">
      <c r="A233" s="35"/>
      <c r="B233" s="40"/>
      <c r="C233" s="283" t="s">
        <v>266</v>
      </c>
      <c r="D233" s="284" t="s">
        <v>1</v>
      </c>
      <c r="E233" s="285" t="s">
        <v>267</v>
      </c>
      <c r="F233" s="286">
        <v>238.66900000000001</v>
      </c>
      <c r="G233" s="35"/>
      <c r="H233" s="40"/>
    </row>
    <row r="234" spans="1:8" s="2" customFormat="1" ht="16.899999999999999" customHeight="1">
      <c r="A234" s="35"/>
      <c r="B234" s="40"/>
      <c r="C234" s="287" t="s">
        <v>1</v>
      </c>
      <c r="D234" s="287" t="s">
        <v>870</v>
      </c>
      <c r="E234" s="18" t="s">
        <v>1</v>
      </c>
      <c r="F234" s="288">
        <v>219.32900000000001</v>
      </c>
      <c r="G234" s="35"/>
      <c r="H234" s="40"/>
    </row>
    <row r="235" spans="1:8" s="2" customFormat="1" ht="16.899999999999999" customHeight="1">
      <c r="A235" s="35"/>
      <c r="B235" s="40"/>
      <c r="C235" s="287" t="s">
        <v>1</v>
      </c>
      <c r="D235" s="287" t="s">
        <v>871</v>
      </c>
      <c r="E235" s="18" t="s">
        <v>1</v>
      </c>
      <c r="F235" s="288">
        <v>19.34</v>
      </c>
      <c r="G235" s="35"/>
      <c r="H235" s="40"/>
    </row>
    <row r="236" spans="1:8" s="2" customFormat="1" ht="16.899999999999999" customHeight="1">
      <c r="A236" s="35"/>
      <c r="B236" s="40"/>
      <c r="C236" s="287" t="s">
        <v>266</v>
      </c>
      <c r="D236" s="287" t="s">
        <v>296</v>
      </c>
      <c r="E236" s="18" t="s">
        <v>1</v>
      </c>
      <c r="F236" s="288">
        <v>238.66900000000001</v>
      </c>
      <c r="G236" s="35"/>
      <c r="H236" s="40"/>
    </row>
    <row r="237" spans="1:8" s="2" customFormat="1" ht="16.899999999999999" customHeight="1">
      <c r="A237" s="35"/>
      <c r="B237" s="40"/>
      <c r="C237" s="289" t="s">
        <v>969</v>
      </c>
      <c r="D237" s="35"/>
      <c r="E237" s="35"/>
      <c r="F237" s="35"/>
      <c r="G237" s="35"/>
      <c r="H237" s="40"/>
    </row>
    <row r="238" spans="1:8" s="2" customFormat="1" ht="22.5">
      <c r="A238" s="35"/>
      <c r="B238" s="40"/>
      <c r="C238" s="287" t="s">
        <v>867</v>
      </c>
      <c r="D238" s="287" t="s">
        <v>984</v>
      </c>
      <c r="E238" s="18" t="s">
        <v>267</v>
      </c>
      <c r="F238" s="288">
        <v>238.66900000000001</v>
      </c>
      <c r="G238" s="35"/>
      <c r="H238" s="40"/>
    </row>
    <row r="239" spans="1:8" s="2" customFormat="1" ht="16.899999999999999" customHeight="1">
      <c r="A239" s="35"/>
      <c r="B239" s="40"/>
      <c r="C239" s="287" t="s">
        <v>856</v>
      </c>
      <c r="D239" s="287" t="s">
        <v>981</v>
      </c>
      <c r="E239" s="18" t="s">
        <v>267</v>
      </c>
      <c r="F239" s="288">
        <v>516.61300000000006</v>
      </c>
      <c r="G239" s="35"/>
      <c r="H239" s="40"/>
    </row>
    <row r="240" spans="1:8" s="2" customFormat="1" ht="16.899999999999999" customHeight="1">
      <c r="A240" s="35"/>
      <c r="B240" s="40"/>
      <c r="C240" s="287" t="s">
        <v>861</v>
      </c>
      <c r="D240" s="287" t="s">
        <v>982</v>
      </c>
      <c r="E240" s="18" t="s">
        <v>267</v>
      </c>
      <c r="F240" s="288">
        <v>4649.5169999999998</v>
      </c>
      <c r="G240" s="35"/>
      <c r="H240" s="40"/>
    </row>
    <row r="241" spans="1:8" s="2" customFormat="1" ht="16.899999999999999" customHeight="1">
      <c r="A241" s="35"/>
      <c r="B241" s="40"/>
      <c r="C241" s="283" t="s">
        <v>258</v>
      </c>
      <c r="D241" s="284" t="s">
        <v>1</v>
      </c>
      <c r="E241" s="285" t="s">
        <v>242</v>
      </c>
      <c r="F241" s="286">
        <v>957.37199999999996</v>
      </c>
      <c r="G241" s="35"/>
      <c r="H241" s="40"/>
    </row>
    <row r="242" spans="1:8" s="2" customFormat="1" ht="16.899999999999999" customHeight="1">
      <c r="A242" s="35"/>
      <c r="B242" s="40"/>
      <c r="C242" s="287" t="s">
        <v>1</v>
      </c>
      <c r="D242" s="287" t="s">
        <v>336</v>
      </c>
      <c r="E242" s="18" t="s">
        <v>1</v>
      </c>
      <c r="F242" s="288">
        <v>0</v>
      </c>
      <c r="G242" s="35"/>
      <c r="H242" s="40"/>
    </row>
    <row r="243" spans="1:8" s="2" customFormat="1" ht="16.899999999999999" customHeight="1">
      <c r="A243" s="35"/>
      <c r="B243" s="40"/>
      <c r="C243" s="287" t="s">
        <v>1</v>
      </c>
      <c r="D243" s="287" t="s">
        <v>337</v>
      </c>
      <c r="E243" s="18" t="s">
        <v>1</v>
      </c>
      <c r="F243" s="288">
        <v>332.392</v>
      </c>
      <c r="G243" s="35"/>
      <c r="H243" s="40"/>
    </row>
    <row r="244" spans="1:8" s="2" customFormat="1" ht="16.899999999999999" customHeight="1">
      <c r="A244" s="35"/>
      <c r="B244" s="40"/>
      <c r="C244" s="287" t="s">
        <v>1</v>
      </c>
      <c r="D244" s="287" t="s">
        <v>338</v>
      </c>
      <c r="E244" s="18" t="s">
        <v>1</v>
      </c>
      <c r="F244" s="288">
        <v>61.008000000000003</v>
      </c>
      <c r="G244" s="35"/>
      <c r="H244" s="40"/>
    </row>
    <row r="245" spans="1:8" s="2" customFormat="1" ht="16.899999999999999" customHeight="1">
      <c r="A245" s="35"/>
      <c r="B245" s="40"/>
      <c r="C245" s="287" t="s">
        <v>1</v>
      </c>
      <c r="D245" s="287" t="s">
        <v>339</v>
      </c>
      <c r="E245" s="18" t="s">
        <v>1</v>
      </c>
      <c r="F245" s="288">
        <v>258.48</v>
      </c>
      <c r="G245" s="35"/>
      <c r="H245" s="40"/>
    </row>
    <row r="246" spans="1:8" s="2" customFormat="1" ht="16.899999999999999" customHeight="1">
      <c r="A246" s="35"/>
      <c r="B246" s="40"/>
      <c r="C246" s="287" t="s">
        <v>1</v>
      </c>
      <c r="D246" s="287" t="s">
        <v>325</v>
      </c>
      <c r="E246" s="18" t="s">
        <v>1</v>
      </c>
      <c r="F246" s="288">
        <v>305.49200000000002</v>
      </c>
      <c r="G246" s="35"/>
      <c r="H246" s="40"/>
    </row>
    <row r="247" spans="1:8" s="2" customFormat="1" ht="16.899999999999999" customHeight="1">
      <c r="A247" s="35"/>
      <c r="B247" s="40"/>
      <c r="C247" s="287" t="s">
        <v>258</v>
      </c>
      <c r="D247" s="287" t="s">
        <v>296</v>
      </c>
      <c r="E247" s="18" t="s">
        <v>1</v>
      </c>
      <c r="F247" s="288">
        <v>957.37199999999996</v>
      </c>
      <c r="G247" s="35"/>
      <c r="H247" s="40"/>
    </row>
    <row r="248" spans="1:8" s="2" customFormat="1" ht="16.899999999999999" customHeight="1">
      <c r="A248" s="35"/>
      <c r="B248" s="40"/>
      <c r="C248" s="289" t="s">
        <v>969</v>
      </c>
      <c r="D248" s="35"/>
      <c r="E248" s="35"/>
      <c r="F248" s="35"/>
      <c r="G248" s="35"/>
      <c r="H248" s="40"/>
    </row>
    <row r="249" spans="1:8" s="2" customFormat="1" ht="22.5">
      <c r="A249" s="35"/>
      <c r="B249" s="40"/>
      <c r="C249" s="287" t="s">
        <v>333</v>
      </c>
      <c r="D249" s="287" t="s">
        <v>990</v>
      </c>
      <c r="E249" s="18" t="s">
        <v>242</v>
      </c>
      <c r="F249" s="288">
        <v>957.37199999999996</v>
      </c>
      <c r="G249" s="35"/>
      <c r="H249" s="40"/>
    </row>
    <row r="250" spans="1:8" s="2" customFormat="1" ht="16.899999999999999" customHeight="1">
      <c r="A250" s="35"/>
      <c r="B250" s="40"/>
      <c r="C250" s="287" t="s">
        <v>351</v>
      </c>
      <c r="D250" s="287" t="s">
        <v>1014</v>
      </c>
      <c r="E250" s="18" t="s">
        <v>267</v>
      </c>
      <c r="F250" s="288">
        <v>1627.5319999999999</v>
      </c>
      <c r="G250" s="35"/>
      <c r="H250" s="40"/>
    </row>
    <row r="251" spans="1:8" s="2" customFormat="1" ht="16.899999999999999" customHeight="1">
      <c r="A251" s="35"/>
      <c r="B251" s="40"/>
      <c r="C251" s="283" t="s">
        <v>256</v>
      </c>
      <c r="D251" s="284" t="s">
        <v>1</v>
      </c>
      <c r="E251" s="285" t="s">
        <v>199</v>
      </c>
      <c r="F251" s="286">
        <v>837.76</v>
      </c>
      <c r="G251" s="35"/>
      <c r="H251" s="40"/>
    </row>
    <row r="252" spans="1:8" s="2" customFormat="1" ht="16.899999999999999" customHeight="1">
      <c r="A252" s="35"/>
      <c r="B252" s="40"/>
      <c r="C252" s="287" t="s">
        <v>1</v>
      </c>
      <c r="D252" s="287" t="s">
        <v>381</v>
      </c>
      <c r="E252" s="18" t="s">
        <v>1</v>
      </c>
      <c r="F252" s="288">
        <v>0</v>
      </c>
      <c r="G252" s="35"/>
      <c r="H252" s="40"/>
    </row>
    <row r="253" spans="1:8" s="2" customFormat="1" ht="16.899999999999999" customHeight="1">
      <c r="A253" s="35"/>
      <c r="B253" s="40"/>
      <c r="C253" s="287" t="s">
        <v>1</v>
      </c>
      <c r="D253" s="287" t="s">
        <v>382</v>
      </c>
      <c r="E253" s="18" t="s">
        <v>1</v>
      </c>
      <c r="F253" s="288">
        <v>754.1</v>
      </c>
      <c r="G253" s="35"/>
      <c r="H253" s="40"/>
    </row>
    <row r="254" spans="1:8" s="2" customFormat="1" ht="16.899999999999999" customHeight="1">
      <c r="A254" s="35"/>
      <c r="B254" s="40"/>
      <c r="C254" s="287" t="s">
        <v>1</v>
      </c>
      <c r="D254" s="287" t="s">
        <v>383</v>
      </c>
      <c r="E254" s="18" t="s">
        <v>1</v>
      </c>
      <c r="F254" s="288">
        <v>109.65</v>
      </c>
      <c r="G254" s="35"/>
      <c r="H254" s="40"/>
    </row>
    <row r="255" spans="1:8" s="2" customFormat="1" ht="16.899999999999999" customHeight="1">
      <c r="A255" s="35"/>
      <c r="B255" s="40"/>
      <c r="C255" s="287" t="s">
        <v>1</v>
      </c>
      <c r="D255" s="287" t="s">
        <v>384</v>
      </c>
      <c r="E255" s="18" t="s">
        <v>1</v>
      </c>
      <c r="F255" s="288">
        <v>-25.99</v>
      </c>
      <c r="G255" s="35"/>
      <c r="H255" s="40"/>
    </row>
    <row r="256" spans="1:8" s="2" customFormat="1" ht="16.899999999999999" customHeight="1">
      <c r="A256" s="35"/>
      <c r="B256" s="40"/>
      <c r="C256" s="287" t="s">
        <v>256</v>
      </c>
      <c r="D256" s="287" t="s">
        <v>296</v>
      </c>
      <c r="E256" s="18" t="s">
        <v>1</v>
      </c>
      <c r="F256" s="288">
        <v>837.76</v>
      </c>
      <c r="G256" s="35"/>
      <c r="H256" s="40"/>
    </row>
    <row r="257" spans="1:8" s="2" customFormat="1" ht="16.899999999999999" customHeight="1">
      <c r="A257" s="35"/>
      <c r="B257" s="40"/>
      <c r="C257" s="289" t="s">
        <v>969</v>
      </c>
      <c r="D257" s="35"/>
      <c r="E257" s="35"/>
      <c r="F257" s="35"/>
      <c r="G257" s="35"/>
      <c r="H257" s="40"/>
    </row>
    <row r="258" spans="1:8" s="2" customFormat="1" ht="16.899999999999999" customHeight="1">
      <c r="A258" s="35"/>
      <c r="B258" s="40"/>
      <c r="C258" s="287" t="s">
        <v>378</v>
      </c>
      <c r="D258" s="287" t="s">
        <v>1015</v>
      </c>
      <c r="E258" s="18" t="s">
        <v>199</v>
      </c>
      <c r="F258" s="288">
        <v>837.76</v>
      </c>
      <c r="G258" s="35"/>
      <c r="H258" s="40"/>
    </row>
    <row r="259" spans="1:8" s="2" customFormat="1" ht="16.899999999999999" customHeight="1">
      <c r="A259" s="35"/>
      <c r="B259" s="40"/>
      <c r="C259" s="287" t="s">
        <v>327</v>
      </c>
      <c r="D259" s="287" t="s">
        <v>1007</v>
      </c>
      <c r="E259" s="18" t="s">
        <v>242</v>
      </c>
      <c r="F259" s="288">
        <v>798.30399999999997</v>
      </c>
      <c r="G259" s="35"/>
      <c r="H259" s="40"/>
    </row>
    <row r="260" spans="1:8" s="2" customFormat="1" ht="22.5">
      <c r="A260" s="35"/>
      <c r="B260" s="40"/>
      <c r="C260" s="287" t="s">
        <v>333</v>
      </c>
      <c r="D260" s="287" t="s">
        <v>990</v>
      </c>
      <c r="E260" s="18" t="s">
        <v>242</v>
      </c>
      <c r="F260" s="288">
        <v>957.37199999999996</v>
      </c>
      <c r="G260" s="35"/>
      <c r="H260" s="40"/>
    </row>
    <row r="261" spans="1:8" s="2" customFormat="1" ht="16.899999999999999" customHeight="1">
      <c r="A261" s="35"/>
      <c r="B261" s="40"/>
      <c r="C261" s="287" t="s">
        <v>341</v>
      </c>
      <c r="D261" s="287" t="s">
        <v>1008</v>
      </c>
      <c r="E261" s="18" t="s">
        <v>242</v>
      </c>
      <c r="F261" s="288">
        <v>399.15199999999999</v>
      </c>
      <c r="G261" s="35"/>
      <c r="H261" s="40"/>
    </row>
    <row r="262" spans="1:8" s="2" customFormat="1" ht="16.899999999999999" customHeight="1">
      <c r="A262" s="35"/>
      <c r="B262" s="40"/>
      <c r="C262" s="287" t="s">
        <v>356</v>
      </c>
      <c r="D262" s="287" t="s">
        <v>1009</v>
      </c>
      <c r="E262" s="18" t="s">
        <v>242</v>
      </c>
      <c r="F262" s="288">
        <v>399.15199999999999</v>
      </c>
      <c r="G262" s="35"/>
      <c r="H262" s="40"/>
    </row>
    <row r="263" spans="1:8" s="2" customFormat="1" ht="16.899999999999999" customHeight="1">
      <c r="A263" s="35"/>
      <c r="B263" s="40"/>
      <c r="C263" s="287" t="s">
        <v>386</v>
      </c>
      <c r="D263" s="287" t="s">
        <v>1016</v>
      </c>
      <c r="E263" s="18" t="s">
        <v>199</v>
      </c>
      <c r="F263" s="288">
        <v>837.76</v>
      </c>
      <c r="G263" s="35"/>
      <c r="H263" s="40"/>
    </row>
    <row r="264" spans="1:8" s="2" customFormat="1" ht="16.899999999999999" customHeight="1">
      <c r="A264" s="35"/>
      <c r="B264" s="40"/>
      <c r="C264" s="287" t="s">
        <v>396</v>
      </c>
      <c r="D264" s="287" t="s">
        <v>1017</v>
      </c>
      <c r="E264" s="18" t="s">
        <v>199</v>
      </c>
      <c r="F264" s="288">
        <v>837.76</v>
      </c>
      <c r="G264" s="35"/>
      <c r="H264" s="40"/>
    </row>
    <row r="265" spans="1:8" s="2" customFormat="1" ht="16.899999999999999" customHeight="1">
      <c r="A265" s="35"/>
      <c r="B265" s="40"/>
      <c r="C265" s="287" t="s">
        <v>391</v>
      </c>
      <c r="D265" s="287" t="s">
        <v>392</v>
      </c>
      <c r="E265" s="18" t="s">
        <v>393</v>
      </c>
      <c r="F265" s="288">
        <v>12.566000000000001</v>
      </c>
      <c r="G265" s="35"/>
      <c r="H265" s="40"/>
    </row>
    <row r="266" spans="1:8" s="2" customFormat="1" ht="16.899999999999999" customHeight="1">
      <c r="A266" s="35"/>
      <c r="B266" s="40"/>
      <c r="C266" s="283" t="s">
        <v>225</v>
      </c>
      <c r="D266" s="284" t="s">
        <v>1</v>
      </c>
      <c r="E266" s="285" t="s">
        <v>199</v>
      </c>
      <c r="F266" s="286">
        <v>1279.2360000000001</v>
      </c>
      <c r="G266" s="35"/>
      <c r="H266" s="40"/>
    </row>
    <row r="267" spans="1:8" s="2" customFormat="1" ht="16.899999999999999" customHeight="1">
      <c r="A267" s="35"/>
      <c r="B267" s="40"/>
      <c r="C267" s="287" t="s">
        <v>1</v>
      </c>
      <c r="D267" s="287" t="s">
        <v>364</v>
      </c>
      <c r="E267" s="18" t="s">
        <v>1</v>
      </c>
      <c r="F267" s="288">
        <v>0</v>
      </c>
      <c r="G267" s="35"/>
      <c r="H267" s="40"/>
    </row>
    <row r="268" spans="1:8" s="2" customFormat="1" ht="16.899999999999999" customHeight="1">
      <c r="A268" s="35"/>
      <c r="B268" s="40"/>
      <c r="C268" s="287" t="s">
        <v>1</v>
      </c>
      <c r="D268" s="287" t="s">
        <v>365</v>
      </c>
      <c r="E268" s="18" t="s">
        <v>1</v>
      </c>
      <c r="F268" s="288">
        <v>0</v>
      </c>
      <c r="G268" s="35"/>
      <c r="H268" s="40"/>
    </row>
    <row r="269" spans="1:8" s="2" customFormat="1" ht="16.899999999999999" customHeight="1">
      <c r="A269" s="35"/>
      <c r="B269" s="40"/>
      <c r="C269" s="287" t="s">
        <v>1</v>
      </c>
      <c r="D269" s="287" t="s">
        <v>366</v>
      </c>
      <c r="E269" s="18" t="s">
        <v>1</v>
      </c>
      <c r="F269" s="288">
        <v>624.38199999999995</v>
      </c>
      <c r="G269" s="35"/>
      <c r="H269" s="40"/>
    </row>
    <row r="270" spans="1:8" s="2" customFormat="1" ht="22.5">
      <c r="A270" s="35"/>
      <c r="B270" s="40"/>
      <c r="C270" s="287" t="s">
        <v>1</v>
      </c>
      <c r="D270" s="287" t="s">
        <v>367</v>
      </c>
      <c r="E270" s="18" t="s">
        <v>1</v>
      </c>
      <c r="F270" s="288">
        <v>42.76</v>
      </c>
      <c r="G270" s="35"/>
      <c r="H270" s="40"/>
    </row>
    <row r="271" spans="1:8" s="2" customFormat="1" ht="16.899999999999999" customHeight="1">
      <c r="A271" s="35"/>
      <c r="B271" s="40"/>
      <c r="C271" s="287" t="s">
        <v>1</v>
      </c>
      <c r="D271" s="287" t="s">
        <v>1</v>
      </c>
      <c r="E271" s="18" t="s">
        <v>1</v>
      </c>
      <c r="F271" s="288">
        <v>0</v>
      </c>
      <c r="G271" s="35"/>
      <c r="H271" s="40"/>
    </row>
    <row r="272" spans="1:8" s="2" customFormat="1" ht="16.899999999999999" customHeight="1">
      <c r="A272" s="35"/>
      <c r="B272" s="40"/>
      <c r="C272" s="287" t="s">
        <v>1</v>
      </c>
      <c r="D272" s="287" t="s">
        <v>368</v>
      </c>
      <c r="E272" s="18" t="s">
        <v>1</v>
      </c>
      <c r="F272" s="288">
        <v>0</v>
      </c>
      <c r="G272" s="35"/>
      <c r="H272" s="40"/>
    </row>
    <row r="273" spans="1:8" s="2" customFormat="1" ht="16.899999999999999" customHeight="1">
      <c r="A273" s="35"/>
      <c r="B273" s="40"/>
      <c r="C273" s="287" t="s">
        <v>1</v>
      </c>
      <c r="D273" s="287" t="s">
        <v>211</v>
      </c>
      <c r="E273" s="18" t="s">
        <v>1</v>
      </c>
      <c r="F273" s="288">
        <v>300.58</v>
      </c>
      <c r="G273" s="35"/>
      <c r="H273" s="40"/>
    </row>
    <row r="274" spans="1:8" s="2" customFormat="1" ht="22.5">
      <c r="A274" s="35"/>
      <c r="B274" s="40"/>
      <c r="C274" s="287" t="s">
        <v>1</v>
      </c>
      <c r="D274" s="287" t="s">
        <v>369</v>
      </c>
      <c r="E274" s="18" t="s">
        <v>1</v>
      </c>
      <c r="F274" s="288">
        <v>16.8</v>
      </c>
      <c r="G274" s="35"/>
      <c r="H274" s="40"/>
    </row>
    <row r="275" spans="1:8" s="2" customFormat="1" ht="16.899999999999999" customHeight="1">
      <c r="A275" s="35"/>
      <c r="B275" s="40"/>
      <c r="C275" s="287" t="s">
        <v>1</v>
      </c>
      <c r="D275" s="287" t="s">
        <v>370</v>
      </c>
      <c r="E275" s="18" t="s">
        <v>1</v>
      </c>
      <c r="F275" s="288">
        <v>29.004000000000001</v>
      </c>
      <c r="G275" s="35"/>
      <c r="H275" s="40"/>
    </row>
    <row r="276" spans="1:8" s="2" customFormat="1" ht="16.899999999999999" customHeight="1">
      <c r="A276" s="35"/>
      <c r="B276" s="40"/>
      <c r="C276" s="287" t="s">
        <v>1</v>
      </c>
      <c r="D276" s="287" t="s">
        <v>371</v>
      </c>
      <c r="E276" s="18" t="s">
        <v>1</v>
      </c>
      <c r="F276" s="288">
        <v>139.83000000000001</v>
      </c>
      <c r="G276" s="35"/>
      <c r="H276" s="40"/>
    </row>
    <row r="277" spans="1:8" s="2" customFormat="1" ht="16.899999999999999" customHeight="1">
      <c r="A277" s="35"/>
      <c r="B277" s="40"/>
      <c r="C277" s="287" t="s">
        <v>1</v>
      </c>
      <c r="D277" s="287" t="s">
        <v>372</v>
      </c>
      <c r="E277" s="18" t="s">
        <v>1</v>
      </c>
      <c r="F277" s="288">
        <v>10.23</v>
      </c>
      <c r="G277" s="35"/>
      <c r="H277" s="40"/>
    </row>
    <row r="278" spans="1:8" s="2" customFormat="1" ht="16.899999999999999" customHeight="1">
      <c r="A278" s="35"/>
      <c r="B278" s="40"/>
      <c r="C278" s="287" t="s">
        <v>1</v>
      </c>
      <c r="D278" s="287" t="s">
        <v>1</v>
      </c>
      <c r="E278" s="18" t="s">
        <v>1</v>
      </c>
      <c r="F278" s="288">
        <v>0</v>
      </c>
      <c r="G278" s="35"/>
      <c r="H278" s="40"/>
    </row>
    <row r="279" spans="1:8" s="2" customFormat="1" ht="16.899999999999999" customHeight="1">
      <c r="A279" s="35"/>
      <c r="B279" s="40"/>
      <c r="C279" s="287" t="s">
        <v>1</v>
      </c>
      <c r="D279" s="287" t="s">
        <v>373</v>
      </c>
      <c r="E279" s="18" t="s">
        <v>1</v>
      </c>
      <c r="F279" s="288">
        <v>0</v>
      </c>
      <c r="G279" s="35"/>
      <c r="H279" s="40"/>
    </row>
    <row r="280" spans="1:8" s="2" customFormat="1" ht="16.899999999999999" customHeight="1">
      <c r="A280" s="35"/>
      <c r="B280" s="40"/>
      <c r="C280" s="287" t="s">
        <v>1</v>
      </c>
      <c r="D280" s="287" t="s">
        <v>374</v>
      </c>
      <c r="E280" s="18" t="s">
        <v>1</v>
      </c>
      <c r="F280" s="288">
        <v>115.65</v>
      </c>
      <c r="G280" s="35"/>
      <c r="H280" s="40"/>
    </row>
    <row r="281" spans="1:8" s="2" customFormat="1" ht="16.899999999999999" customHeight="1">
      <c r="A281" s="35"/>
      <c r="B281" s="40"/>
      <c r="C281" s="287" t="s">
        <v>225</v>
      </c>
      <c r="D281" s="287" t="s">
        <v>375</v>
      </c>
      <c r="E281" s="18" t="s">
        <v>1</v>
      </c>
      <c r="F281" s="288">
        <v>1279.2360000000001</v>
      </c>
      <c r="G281" s="35"/>
      <c r="H281" s="40"/>
    </row>
    <row r="282" spans="1:8" s="2" customFormat="1" ht="16.899999999999999" customHeight="1">
      <c r="A282" s="35"/>
      <c r="B282" s="40"/>
      <c r="C282" s="289" t="s">
        <v>969</v>
      </c>
      <c r="D282" s="35"/>
      <c r="E282" s="35"/>
      <c r="F282" s="35"/>
      <c r="G282" s="35"/>
      <c r="H282" s="40"/>
    </row>
    <row r="283" spans="1:8" s="2" customFormat="1" ht="16.899999999999999" customHeight="1">
      <c r="A283" s="35"/>
      <c r="B283" s="40"/>
      <c r="C283" s="287" t="s">
        <v>361</v>
      </c>
      <c r="D283" s="287" t="s">
        <v>993</v>
      </c>
      <c r="E283" s="18" t="s">
        <v>199</v>
      </c>
      <c r="F283" s="288">
        <v>2558.4720000000002</v>
      </c>
      <c r="G283" s="35"/>
      <c r="H283" s="40"/>
    </row>
    <row r="284" spans="1:8" s="2" customFormat="1" ht="16.899999999999999" customHeight="1">
      <c r="A284" s="35"/>
      <c r="B284" s="40"/>
      <c r="C284" s="287" t="s">
        <v>738</v>
      </c>
      <c r="D284" s="287" t="s">
        <v>1018</v>
      </c>
      <c r="E284" s="18" t="s">
        <v>199</v>
      </c>
      <c r="F284" s="288">
        <v>1407.16</v>
      </c>
      <c r="G284" s="35"/>
      <c r="H284" s="40"/>
    </row>
    <row r="285" spans="1:8" s="2" customFormat="1" ht="16.899999999999999" customHeight="1">
      <c r="A285" s="35"/>
      <c r="B285" s="40"/>
      <c r="C285" s="283" t="s">
        <v>223</v>
      </c>
      <c r="D285" s="284" t="s">
        <v>1</v>
      </c>
      <c r="E285" s="285" t="s">
        <v>216</v>
      </c>
      <c r="F285" s="286">
        <v>15.93</v>
      </c>
      <c r="G285" s="35"/>
      <c r="H285" s="40"/>
    </row>
    <row r="286" spans="1:8" s="2" customFormat="1" ht="16.899999999999999" customHeight="1">
      <c r="A286" s="35"/>
      <c r="B286" s="40"/>
      <c r="C286" s="287" t="s">
        <v>1</v>
      </c>
      <c r="D286" s="287" t="s">
        <v>569</v>
      </c>
      <c r="E286" s="18" t="s">
        <v>1</v>
      </c>
      <c r="F286" s="288">
        <v>0</v>
      </c>
      <c r="G286" s="35"/>
      <c r="H286" s="40"/>
    </row>
    <row r="287" spans="1:8" s="2" customFormat="1" ht="16.899999999999999" customHeight="1">
      <c r="A287" s="35"/>
      <c r="B287" s="40"/>
      <c r="C287" s="287" t="s">
        <v>223</v>
      </c>
      <c r="D287" s="287" t="s">
        <v>224</v>
      </c>
      <c r="E287" s="18" t="s">
        <v>1</v>
      </c>
      <c r="F287" s="288">
        <v>15.93</v>
      </c>
      <c r="G287" s="35"/>
      <c r="H287" s="40"/>
    </row>
    <row r="288" spans="1:8" s="2" customFormat="1" ht="16.899999999999999" customHeight="1">
      <c r="A288" s="35"/>
      <c r="B288" s="40"/>
      <c r="C288" s="289" t="s">
        <v>969</v>
      </c>
      <c r="D288" s="35"/>
      <c r="E288" s="35"/>
      <c r="F288" s="35"/>
      <c r="G288" s="35"/>
      <c r="H288" s="40"/>
    </row>
    <row r="289" spans="1:8" s="2" customFormat="1" ht="16.899999999999999" customHeight="1">
      <c r="A289" s="35"/>
      <c r="B289" s="40"/>
      <c r="C289" s="287" t="s">
        <v>703</v>
      </c>
      <c r="D289" s="287" t="s">
        <v>704</v>
      </c>
      <c r="E289" s="18" t="s">
        <v>216</v>
      </c>
      <c r="F289" s="288">
        <v>15.93</v>
      </c>
      <c r="G289" s="35"/>
      <c r="H289" s="40"/>
    </row>
    <row r="290" spans="1:8" s="2" customFormat="1" ht="22.5">
      <c r="A290" s="35"/>
      <c r="B290" s="40"/>
      <c r="C290" s="287" t="s">
        <v>699</v>
      </c>
      <c r="D290" s="287" t="s">
        <v>1019</v>
      </c>
      <c r="E290" s="18" t="s">
        <v>216</v>
      </c>
      <c r="F290" s="288">
        <v>15.93</v>
      </c>
      <c r="G290" s="35"/>
      <c r="H290" s="40"/>
    </row>
    <row r="291" spans="1:8" s="2" customFormat="1" ht="16.899999999999999" customHeight="1">
      <c r="A291" s="35"/>
      <c r="B291" s="40"/>
      <c r="C291" s="283" t="s">
        <v>221</v>
      </c>
      <c r="D291" s="284" t="s">
        <v>1</v>
      </c>
      <c r="E291" s="285" t="s">
        <v>216</v>
      </c>
      <c r="F291" s="286">
        <v>240.64</v>
      </c>
      <c r="G291" s="35"/>
      <c r="H291" s="40"/>
    </row>
    <row r="292" spans="1:8" s="2" customFormat="1" ht="22.5">
      <c r="A292" s="35"/>
      <c r="B292" s="40"/>
      <c r="C292" s="287" t="s">
        <v>1</v>
      </c>
      <c r="D292" s="287" t="s">
        <v>690</v>
      </c>
      <c r="E292" s="18" t="s">
        <v>1</v>
      </c>
      <c r="F292" s="288">
        <v>0</v>
      </c>
      <c r="G292" s="35"/>
      <c r="H292" s="40"/>
    </row>
    <row r="293" spans="1:8" s="2" customFormat="1" ht="16.899999999999999" customHeight="1">
      <c r="A293" s="35"/>
      <c r="B293" s="40"/>
      <c r="C293" s="287" t="s">
        <v>1</v>
      </c>
      <c r="D293" s="287" t="s">
        <v>691</v>
      </c>
      <c r="E293" s="18" t="s">
        <v>1</v>
      </c>
      <c r="F293" s="288">
        <v>0</v>
      </c>
      <c r="G293" s="35"/>
      <c r="H293" s="40"/>
    </row>
    <row r="294" spans="1:8" s="2" customFormat="1" ht="16.899999999999999" customHeight="1">
      <c r="A294" s="35"/>
      <c r="B294" s="40"/>
      <c r="C294" s="287" t="s">
        <v>221</v>
      </c>
      <c r="D294" s="287" t="s">
        <v>692</v>
      </c>
      <c r="E294" s="18" t="s">
        <v>1</v>
      </c>
      <c r="F294" s="288">
        <v>240.64</v>
      </c>
      <c r="G294" s="35"/>
      <c r="H294" s="40"/>
    </row>
    <row r="295" spans="1:8" s="2" customFormat="1" ht="16.899999999999999" customHeight="1">
      <c r="A295" s="35"/>
      <c r="B295" s="40"/>
      <c r="C295" s="289" t="s">
        <v>969</v>
      </c>
      <c r="D295" s="35"/>
      <c r="E295" s="35"/>
      <c r="F295" s="35"/>
      <c r="G295" s="35"/>
      <c r="H295" s="40"/>
    </row>
    <row r="296" spans="1:8" s="2" customFormat="1" ht="16.899999999999999" customHeight="1">
      <c r="A296" s="35"/>
      <c r="B296" s="40"/>
      <c r="C296" s="287" t="s">
        <v>687</v>
      </c>
      <c r="D296" s="287" t="s">
        <v>1020</v>
      </c>
      <c r="E296" s="18" t="s">
        <v>216</v>
      </c>
      <c r="F296" s="288">
        <v>240.64</v>
      </c>
      <c r="G296" s="35"/>
      <c r="H296" s="40"/>
    </row>
    <row r="297" spans="1:8" s="2" customFormat="1" ht="16.899999999999999" customHeight="1">
      <c r="A297" s="35"/>
      <c r="B297" s="40"/>
      <c r="C297" s="287" t="s">
        <v>694</v>
      </c>
      <c r="D297" s="287" t="s">
        <v>695</v>
      </c>
      <c r="E297" s="18" t="s">
        <v>199</v>
      </c>
      <c r="F297" s="288">
        <v>30.08</v>
      </c>
      <c r="G297" s="35"/>
      <c r="H297" s="40"/>
    </row>
    <row r="298" spans="1:8" s="2" customFormat="1" ht="16.899999999999999" customHeight="1">
      <c r="A298" s="35"/>
      <c r="B298" s="40"/>
      <c r="C298" s="283" t="s">
        <v>254</v>
      </c>
      <c r="D298" s="284" t="s">
        <v>1</v>
      </c>
      <c r="E298" s="285" t="s">
        <v>242</v>
      </c>
      <c r="F298" s="286">
        <v>228.56</v>
      </c>
      <c r="G298" s="35"/>
      <c r="H298" s="40"/>
    </row>
    <row r="299" spans="1:8" s="2" customFormat="1" ht="16.899999999999999" customHeight="1">
      <c r="A299" s="35"/>
      <c r="B299" s="40"/>
      <c r="C299" s="287" t="s">
        <v>1</v>
      </c>
      <c r="D299" s="287" t="s">
        <v>287</v>
      </c>
      <c r="E299" s="18" t="s">
        <v>1</v>
      </c>
      <c r="F299" s="288">
        <v>0</v>
      </c>
      <c r="G299" s="35"/>
      <c r="H299" s="40"/>
    </row>
    <row r="300" spans="1:8" s="2" customFormat="1" ht="16.899999999999999" customHeight="1">
      <c r="A300" s="35"/>
      <c r="B300" s="40"/>
      <c r="C300" s="287" t="s">
        <v>1</v>
      </c>
      <c r="D300" s="287" t="s">
        <v>319</v>
      </c>
      <c r="E300" s="18" t="s">
        <v>1</v>
      </c>
      <c r="F300" s="288">
        <v>228.56</v>
      </c>
      <c r="G300" s="35"/>
      <c r="H300" s="40"/>
    </row>
    <row r="301" spans="1:8" s="2" customFormat="1" ht="16.899999999999999" customHeight="1">
      <c r="A301" s="35"/>
      <c r="B301" s="40"/>
      <c r="C301" s="287" t="s">
        <v>254</v>
      </c>
      <c r="D301" s="287" t="s">
        <v>296</v>
      </c>
      <c r="E301" s="18" t="s">
        <v>1</v>
      </c>
      <c r="F301" s="288">
        <v>228.56</v>
      </c>
      <c r="G301" s="35"/>
      <c r="H301" s="40"/>
    </row>
    <row r="302" spans="1:8" s="2" customFormat="1" ht="16.899999999999999" customHeight="1">
      <c r="A302" s="35"/>
      <c r="B302" s="40"/>
      <c r="C302" s="289" t="s">
        <v>969</v>
      </c>
      <c r="D302" s="35"/>
      <c r="E302" s="35"/>
      <c r="F302" s="35"/>
      <c r="G302" s="35"/>
      <c r="H302" s="40"/>
    </row>
    <row r="303" spans="1:8" s="2" customFormat="1" ht="16.899999999999999" customHeight="1">
      <c r="A303" s="35"/>
      <c r="B303" s="40"/>
      <c r="C303" s="287" t="s">
        <v>316</v>
      </c>
      <c r="D303" s="287" t="s">
        <v>1021</v>
      </c>
      <c r="E303" s="18" t="s">
        <v>242</v>
      </c>
      <c r="F303" s="288">
        <v>228.56</v>
      </c>
      <c r="G303" s="35"/>
      <c r="H303" s="40"/>
    </row>
    <row r="304" spans="1:8" s="2" customFormat="1" ht="22.5">
      <c r="A304" s="35"/>
      <c r="B304" s="40"/>
      <c r="C304" s="287" t="s">
        <v>333</v>
      </c>
      <c r="D304" s="287" t="s">
        <v>990</v>
      </c>
      <c r="E304" s="18" t="s">
        <v>242</v>
      </c>
      <c r="F304" s="288">
        <v>957.37199999999996</v>
      </c>
      <c r="G304" s="35"/>
      <c r="H304" s="40"/>
    </row>
    <row r="305" spans="1:8" s="2" customFormat="1" ht="16.899999999999999" customHeight="1">
      <c r="A305" s="35"/>
      <c r="B305" s="40"/>
      <c r="C305" s="283" t="s">
        <v>244</v>
      </c>
      <c r="D305" s="284" t="s">
        <v>1</v>
      </c>
      <c r="E305" s="285" t="s">
        <v>199</v>
      </c>
      <c r="F305" s="286">
        <v>782.79200000000003</v>
      </c>
      <c r="G305" s="35"/>
      <c r="H305" s="40"/>
    </row>
    <row r="306" spans="1:8" s="2" customFormat="1" ht="16.899999999999999" customHeight="1">
      <c r="A306" s="35"/>
      <c r="B306" s="40"/>
      <c r="C306" s="287" t="s">
        <v>1</v>
      </c>
      <c r="D306" s="287" t="s">
        <v>515</v>
      </c>
      <c r="E306" s="18" t="s">
        <v>1</v>
      </c>
      <c r="F306" s="288">
        <v>0</v>
      </c>
      <c r="G306" s="35"/>
      <c r="H306" s="40"/>
    </row>
    <row r="307" spans="1:8" s="2" customFormat="1" ht="16.899999999999999" customHeight="1">
      <c r="A307" s="35"/>
      <c r="B307" s="40"/>
      <c r="C307" s="287" t="s">
        <v>1</v>
      </c>
      <c r="D307" s="287" t="s">
        <v>541</v>
      </c>
      <c r="E307" s="18" t="s">
        <v>1</v>
      </c>
      <c r="F307" s="288">
        <v>0</v>
      </c>
      <c r="G307" s="35"/>
      <c r="H307" s="40"/>
    </row>
    <row r="308" spans="1:8" s="2" customFormat="1" ht="16.899999999999999" customHeight="1">
      <c r="A308" s="35"/>
      <c r="B308" s="40"/>
      <c r="C308" s="287" t="s">
        <v>1</v>
      </c>
      <c r="D308" s="287" t="s">
        <v>366</v>
      </c>
      <c r="E308" s="18" t="s">
        <v>1</v>
      </c>
      <c r="F308" s="288">
        <v>624.38199999999995</v>
      </c>
      <c r="G308" s="35"/>
      <c r="H308" s="40"/>
    </row>
    <row r="309" spans="1:8" s="2" customFormat="1" ht="22.5">
      <c r="A309" s="35"/>
      <c r="B309" s="40"/>
      <c r="C309" s="287" t="s">
        <v>1</v>
      </c>
      <c r="D309" s="287" t="s">
        <v>367</v>
      </c>
      <c r="E309" s="18" t="s">
        <v>1</v>
      </c>
      <c r="F309" s="288">
        <v>42.76</v>
      </c>
      <c r="G309" s="35"/>
      <c r="H309" s="40"/>
    </row>
    <row r="310" spans="1:8" s="2" customFormat="1" ht="16.899999999999999" customHeight="1">
      <c r="A310" s="35"/>
      <c r="B310" s="40"/>
      <c r="C310" s="287" t="s">
        <v>1</v>
      </c>
      <c r="D310" s="287" t="s">
        <v>524</v>
      </c>
      <c r="E310" s="18" t="s">
        <v>1</v>
      </c>
      <c r="F310" s="288">
        <v>0</v>
      </c>
      <c r="G310" s="35"/>
      <c r="H310" s="40"/>
    </row>
    <row r="311" spans="1:8" s="2" customFormat="1" ht="16.899999999999999" customHeight="1">
      <c r="A311" s="35"/>
      <c r="B311" s="40"/>
      <c r="C311" s="287" t="s">
        <v>1</v>
      </c>
      <c r="D311" s="287" t="s">
        <v>374</v>
      </c>
      <c r="E311" s="18" t="s">
        <v>1</v>
      </c>
      <c r="F311" s="288">
        <v>115.65</v>
      </c>
      <c r="G311" s="35"/>
      <c r="H311" s="40"/>
    </row>
    <row r="312" spans="1:8" s="2" customFormat="1" ht="16.899999999999999" customHeight="1">
      <c r="A312" s="35"/>
      <c r="B312" s="40"/>
      <c r="C312" s="287" t="s">
        <v>244</v>
      </c>
      <c r="D312" s="287" t="s">
        <v>296</v>
      </c>
      <c r="E312" s="18" t="s">
        <v>1</v>
      </c>
      <c r="F312" s="288">
        <v>782.79200000000003</v>
      </c>
      <c r="G312" s="35"/>
      <c r="H312" s="40"/>
    </row>
    <row r="313" spans="1:8" s="2" customFormat="1" ht="16.899999999999999" customHeight="1">
      <c r="A313" s="35"/>
      <c r="B313" s="40"/>
      <c r="C313" s="289" t="s">
        <v>969</v>
      </c>
      <c r="D313" s="35"/>
      <c r="E313" s="35"/>
      <c r="F313" s="35"/>
      <c r="G313" s="35"/>
      <c r="H313" s="40"/>
    </row>
    <row r="314" spans="1:8" s="2" customFormat="1" ht="16.899999999999999" customHeight="1">
      <c r="A314" s="35"/>
      <c r="B314" s="40"/>
      <c r="C314" s="287" t="s">
        <v>538</v>
      </c>
      <c r="D314" s="287" t="s">
        <v>999</v>
      </c>
      <c r="E314" s="18" t="s">
        <v>199</v>
      </c>
      <c r="F314" s="288">
        <v>782.79200000000003</v>
      </c>
      <c r="G314" s="35"/>
      <c r="H314" s="40"/>
    </row>
    <row r="315" spans="1:8" s="2" customFormat="1" ht="22.5">
      <c r="A315" s="35"/>
      <c r="B315" s="40"/>
      <c r="C315" s="287" t="s">
        <v>320</v>
      </c>
      <c r="D315" s="287" t="s">
        <v>1013</v>
      </c>
      <c r="E315" s="18" t="s">
        <v>242</v>
      </c>
      <c r="F315" s="288">
        <v>563.99199999999996</v>
      </c>
      <c r="G315" s="35"/>
      <c r="H315" s="40"/>
    </row>
    <row r="316" spans="1:8" s="2" customFormat="1" ht="22.5">
      <c r="A316" s="35"/>
      <c r="B316" s="40"/>
      <c r="C316" s="287" t="s">
        <v>333</v>
      </c>
      <c r="D316" s="287" t="s">
        <v>990</v>
      </c>
      <c r="E316" s="18" t="s">
        <v>242</v>
      </c>
      <c r="F316" s="288">
        <v>957.37199999999996</v>
      </c>
      <c r="G316" s="35"/>
      <c r="H316" s="40"/>
    </row>
    <row r="317" spans="1:8" s="2" customFormat="1" ht="16.899999999999999" customHeight="1">
      <c r="A317" s="35"/>
      <c r="B317" s="40"/>
      <c r="C317" s="283" t="s">
        <v>246</v>
      </c>
      <c r="D317" s="284" t="s">
        <v>1</v>
      </c>
      <c r="E317" s="285" t="s">
        <v>199</v>
      </c>
      <c r="F317" s="286">
        <v>496.44400000000002</v>
      </c>
      <c r="G317" s="35"/>
      <c r="H317" s="40"/>
    </row>
    <row r="318" spans="1:8" s="2" customFormat="1" ht="16.899999999999999" customHeight="1">
      <c r="A318" s="35"/>
      <c r="B318" s="40"/>
      <c r="C318" s="287" t="s">
        <v>1</v>
      </c>
      <c r="D318" s="287" t="s">
        <v>515</v>
      </c>
      <c r="E318" s="18" t="s">
        <v>1</v>
      </c>
      <c r="F318" s="288">
        <v>0</v>
      </c>
      <c r="G318" s="35"/>
      <c r="H318" s="40"/>
    </row>
    <row r="319" spans="1:8" s="2" customFormat="1" ht="16.899999999999999" customHeight="1">
      <c r="A319" s="35"/>
      <c r="B319" s="40"/>
      <c r="C319" s="287" t="s">
        <v>1</v>
      </c>
      <c r="D319" s="287" t="s">
        <v>546</v>
      </c>
      <c r="E319" s="18" t="s">
        <v>1</v>
      </c>
      <c r="F319" s="288">
        <v>0</v>
      </c>
      <c r="G319" s="35"/>
      <c r="H319" s="40"/>
    </row>
    <row r="320" spans="1:8" s="2" customFormat="1" ht="16.899999999999999" customHeight="1">
      <c r="A320" s="35"/>
      <c r="B320" s="40"/>
      <c r="C320" s="287" t="s">
        <v>1</v>
      </c>
      <c r="D320" s="287" t="s">
        <v>211</v>
      </c>
      <c r="E320" s="18" t="s">
        <v>1</v>
      </c>
      <c r="F320" s="288">
        <v>300.58</v>
      </c>
      <c r="G320" s="35"/>
      <c r="H320" s="40"/>
    </row>
    <row r="321" spans="1:8" s="2" customFormat="1" ht="22.5">
      <c r="A321" s="35"/>
      <c r="B321" s="40"/>
      <c r="C321" s="287" t="s">
        <v>1</v>
      </c>
      <c r="D321" s="287" t="s">
        <v>547</v>
      </c>
      <c r="E321" s="18" t="s">
        <v>1</v>
      </c>
      <c r="F321" s="288">
        <v>16.8</v>
      </c>
      <c r="G321" s="35"/>
      <c r="H321" s="40"/>
    </row>
    <row r="322" spans="1:8" s="2" customFormat="1" ht="16.899999999999999" customHeight="1">
      <c r="A322" s="35"/>
      <c r="B322" s="40"/>
      <c r="C322" s="287" t="s">
        <v>1</v>
      </c>
      <c r="D322" s="287" t="s">
        <v>370</v>
      </c>
      <c r="E322" s="18" t="s">
        <v>1</v>
      </c>
      <c r="F322" s="288">
        <v>29.004000000000001</v>
      </c>
      <c r="G322" s="35"/>
      <c r="H322" s="40"/>
    </row>
    <row r="323" spans="1:8" s="2" customFormat="1" ht="16.899999999999999" customHeight="1">
      <c r="A323" s="35"/>
      <c r="B323" s="40"/>
      <c r="C323" s="287" t="s">
        <v>1</v>
      </c>
      <c r="D323" s="287" t="s">
        <v>371</v>
      </c>
      <c r="E323" s="18" t="s">
        <v>1</v>
      </c>
      <c r="F323" s="288">
        <v>139.83000000000001</v>
      </c>
      <c r="G323" s="35"/>
      <c r="H323" s="40"/>
    </row>
    <row r="324" spans="1:8" s="2" customFormat="1" ht="16.899999999999999" customHeight="1">
      <c r="A324" s="35"/>
      <c r="B324" s="40"/>
      <c r="C324" s="287" t="s">
        <v>1</v>
      </c>
      <c r="D324" s="287" t="s">
        <v>372</v>
      </c>
      <c r="E324" s="18" t="s">
        <v>1</v>
      </c>
      <c r="F324" s="288">
        <v>10.23</v>
      </c>
      <c r="G324" s="35"/>
      <c r="H324" s="40"/>
    </row>
    <row r="325" spans="1:8" s="2" customFormat="1" ht="16.899999999999999" customHeight="1">
      <c r="A325" s="35"/>
      <c r="B325" s="40"/>
      <c r="C325" s="287" t="s">
        <v>246</v>
      </c>
      <c r="D325" s="287" t="s">
        <v>296</v>
      </c>
      <c r="E325" s="18" t="s">
        <v>1</v>
      </c>
      <c r="F325" s="288">
        <v>496.44400000000002</v>
      </c>
      <c r="G325" s="35"/>
      <c r="H325" s="40"/>
    </row>
    <row r="326" spans="1:8" s="2" customFormat="1" ht="16.899999999999999" customHeight="1">
      <c r="A326" s="35"/>
      <c r="B326" s="40"/>
      <c r="C326" s="289" t="s">
        <v>969</v>
      </c>
      <c r="D326" s="35"/>
      <c r="E326" s="35"/>
      <c r="F326" s="35"/>
      <c r="G326" s="35"/>
      <c r="H326" s="40"/>
    </row>
    <row r="327" spans="1:8" s="2" customFormat="1" ht="16.899999999999999" customHeight="1">
      <c r="A327" s="35"/>
      <c r="B327" s="40"/>
      <c r="C327" s="287" t="s">
        <v>543</v>
      </c>
      <c r="D327" s="287" t="s">
        <v>995</v>
      </c>
      <c r="E327" s="18" t="s">
        <v>199</v>
      </c>
      <c r="F327" s="288">
        <v>496.44400000000002</v>
      </c>
      <c r="G327" s="35"/>
      <c r="H327" s="40"/>
    </row>
    <row r="328" spans="1:8" s="2" customFormat="1" ht="22.5">
      <c r="A328" s="35"/>
      <c r="B328" s="40"/>
      <c r="C328" s="287" t="s">
        <v>320</v>
      </c>
      <c r="D328" s="287" t="s">
        <v>1013</v>
      </c>
      <c r="E328" s="18" t="s">
        <v>242</v>
      </c>
      <c r="F328" s="288">
        <v>563.99199999999996</v>
      </c>
      <c r="G328" s="35"/>
      <c r="H328" s="40"/>
    </row>
    <row r="329" spans="1:8" s="2" customFormat="1" ht="22.5">
      <c r="A329" s="35"/>
      <c r="B329" s="40"/>
      <c r="C329" s="287" t="s">
        <v>333</v>
      </c>
      <c r="D329" s="287" t="s">
        <v>990</v>
      </c>
      <c r="E329" s="18" t="s">
        <v>242</v>
      </c>
      <c r="F329" s="288">
        <v>957.37199999999996</v>
      </c>
      <c r="G329" s="35"/>
      <c r="H329" s="40"/>
    </row>
    <row r="330" spans="1:8" s="2" customFormat="1" ht="7.35" customHeight="1">
      <c r="A330" s="35"/>
      <c r="B330" s="151"/>
      <c r="C330" s="152"/>
      <c r="D330" s="152"/>
      <c r="E330" s="152"/>
      <c r="F330" s="152"/>
      <c r="G330" s="152"/>
      <c r="H330" s="40"/>
    </row>
    <row r="331" spans="1:8" s="2" customFormat="1">
      <c r="A331" s="35"/>
      <c r="B331" s="35"/>
      <c r="C331" s="35"/>
      <c r="D331" s="35"/>
      <c r="E331" s="35"/>
      <c r="F331" s="35"/>
      <c r="G331" s="35"/>
      <c r="H331" s="35"/>
    </row>
  </sheetData>
  <sheetProtection algorithmName="SHA-512" hashValue="3S64MTtXOOQLoTrzRH1GfYOfwesJacuQ+EJ+L/djlImd+qopxhSz/jY++nsbGSvWcY5x561TNvawoyUbNO5dnQ==" saltValue="wd85dll+361zVn5IG2X8afMwGZWFIU2IRITausIOAk6dA4XbBmag5C1Vlxu8VPxL5L05KdnNCy8Q+99nI9POkg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IO200.VRN - Vedlejší rozp...</vt:lpstr>
      <vt:lpstr>IO200.2 - Komunikace a zp...</vt:lpstr>
      <vt:lpstr>Seznam figur</vt:lpstr>
      <vt:lpstr>'IO200.2 - Komunikace a zp...'!Názvy_tisku</vt:lpstr>
      <vt:lpstr>'IO200.VRN - Vedlejší rozp...'!Názvy_tisku</vt:lpstr>
      <vt:lpstr>'Rekapitulace stavby'!Názvy_tisku</vt:lpstr>
      <vt:lpstr>'Seznam figur'!Názvy_tisku</vt:lpstr>
      <vt:lpstr>'IO200.2 - Komunikace a zp...'!Oblast_tisku</vt:lpstr>
      <vt:lpstr>'IO200.VRN - Vedlejší rozp...'!Oblast_tisku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petr-PC\petr</dc:creator>
  <cp:lastModifiedBy>PetrLB</cp:lastModifiedBy>
  <dcterms:created xsi:type="dcterms:W3CDTF">2020-06-28T14:27:04Z</dcterms:created>
  <dcterms:modified xsi:type="dcterms:W3CDTF">2020-06-29T05:59:00Z</dcterms:modified>
</cp:coreProperties>
</file>